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581" firstSheet="2" activeTab="2"/>
  </bookViews>
  <sheets>
    <sheet name="Лист5" sheetId="1" state="hidden" r:id="rId1"/>
    <sheet name="Лист4" sheetId="2" state="hidden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<sst xmlns="http://schemas.openxmlformats.org/spreadsheetml/2006/main" count="773" uniqueCount="231">
  <si>
    <t>№</t>
  </si>
  <si>
    <t>п/п</t>
  </si>
  <si>
    <t>Наименование платной  медицинской     услуги</t>
  </si>
  <si>
    <t>1.3.1.3</t>
  </si>
  <si>
    <t>Анализ результатов испытаний, разработка заключения, оформление протокола испытаний</t>
  </si>
  <si>
    <t>Единичн.</t>
  </si>
  <si>
    <t>Каждое последующее</t>
  </si>
  <si>
    <t>3.1.6.1.</t>
  </si>
  <si>
    <t>Методы определения показателя чувствительности питательных сред(всхожести  клеток микроорганизмов)</t>
  </si>
  <si>
    <t>3.2.1.1.</t>
  </si>
  <si>
    <t>Микробиологические методы идентификации микроорганизмов семейства Entebacttriaceae</t>
  </si>
  <si>
    <t>3.2.1.2.</t>
  </si>
  <si>
    <t>Микробиологические методы идентификации микроорганизмов семейства Micrococcaceae</t>
  </si>
  <si>
    <t>3.2.1.3</t>
  </si>
  <si>
    <t>Микробиологические методы идентификации микроорганизмов семейства Streptococcaceae</t>
  </si>
  <si>
    <t>3.3.1.1.</t>
  </si>
  <si>
    <t>Определение общего количества мезофильных аэробных и факульта- тивно  анаэробных микроорганизмов в 1 г. образца</t>
  </si>
  <si>
    <t>3.3.1.2.</t>
  </si>
  <si>
    <t>Определение наличия патогенных микроорганизмов в т.ч. сальмонелл в 25г. образца</t>
  </si>
  <si>
    <t>3.3.1.5.</t>
  </si>
  <si>
    <t>Определение наличия БГКП в определенном количестве образца</t>
  </si>
  <si>
    <t>3.3.1.7.</t>
  </si>
  <si>
    <t>Определение сульфитредуцирующих клостридий в определенном количестве образца</t>
  </si>
  <si>
    <t>3.3.1.8.</t>
  </si>
  <si>
    <t>Определение коагулазоположительного стафилококка в определенном  количестве образца</t>
  </si>
  <si>
    <t>3.3.1.9.</t>
  </si>
  <si>
    <t>Определение количества энтерококков в определенном количестве образца</t>
  </si>
  <si>
    <t>3.3.1.11</t>
  </si>
  <si>
    <t>Установление промышленной стерильности консервов: подготовка проб к анализу</t>
  </si>
  <si>
    <t>3.3.1.12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</si>
  <si>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 г. образца</t>
  </si>
  <si>
    <t>3.3.1.13</t>
  </si>
  <si>
    <t>Определение протея в определенном количестве образца</t>
  </si>
  <si>
    <t>3.3.1.14</t>
  </si>
  <si>
    <t>Определение наличия Pacruginosa в исследуемом материале</t>
  </si>
  <si>
    <t>3.3.1.16</t>
  </si>
  <si>
    <t>Определение количества плесневых грибов и дрожжей в определенном количестве образца</t>
  </si>
  <si>
    <t>3.3.1.17</t>
  </si>
  <si>
    <t>Определение количества БГКП методом  мембранной фильтрации</t>
  </si>
  <si>
    <t>3.3.1.18</t>
  </si>
  <si>
    <t>Определение бляшкообразующих единиц в определенном количестве материала из объектов внешней среды</t>
  </si>
  <si>
    <t>3.3.1.19</t>
  </si>
  <si>
    <t>Определение антибиотиков в исследуемых образцах</t>
  </si>
  <si>
    <t>3.3.1.20</t>
  </si>
  <si>
    <t>Контроль стерильности лекарственных средств, изделий медицинского и иного назначения, прочих медицинских</t>
  </si>
  <si>
    <t>3.3.1.38</t>
  </si>
  <si>
    <t>Определение наличия БГКП титрационным методом (вода)</t>
  </si>
  <si>
    <t>3.3.1.41</t>
  </si>
  <si>
    <t>Контроль работы паровых и воздушных стерилизаторов</t>
  </si>
  <si>
    <t>3.3.1.42</t>
  </si>
  <si>
    <t>Контроль работы дезкамер</t>
  </si>
  <si>
    <t>3.3.1.44</t>
  </si>
  <si>
    <t>Определение наличия Е.соli в определенном количестве образца</t>
  </si>
  <si>
    <t>5.2.1.</t>
  </si>
  <si>
    <t>Определение жизнеспособности личинок гельминтов , опасных для человека</t>
  </si>
  <si>
    <t>5.3.1.</t>
  </si>
  <si>
    <t>Исследование рыбы на зараженность плероцеркоидами дифиллоботриид</t>
  </si>
  <si>
    <t>5.3.2.</t>
  </si>
  <si>
    <t>Исследование рыбы на зараженность метацеркариями описторхиса(25 экземпляров)</t>
  </si>
  <si>
    <t>5.4.1.</t>
  </si>
  <si>
    <t>Методы определения жизнеспособности  метацеркариев</t>
  </si>
  <si>
    <t>5.5.1.</t>
  </si>
  <si>
    <t>Исследование мяса</t>
  </si>
  <si>
    <t>5.6.1.</t>
  </si>
  <si>
    <t>Исследование 1 пробы сточной воды (экспресс-метод с использованием концентратора гидробиологического) на яйца гельминтов, цисты лямблий, ооцисты криптоспоридий</t>
  </si>
  <si>
    <t>5.6.2.</t>
  </si>
  <si>
    <t>Исследование 1 пробы питьевой воды, воды открытых водоемов, плавательных бассейнов  на яйца гельминтов, цисты лямблий, ооцисты криптоспоридий</t>
  </si>
  <si>
    <t>5.6.3.</t>
  </si>
  <si>
    <t>Исследование 1 пробы осадков сточных вод , иловых площадок, почвы  на яйца гельминтов, цисты лямблий, ооцисты криптоспоридий</t>
  </si>
  <si>
    <t>5.6.4.</t>
  </si>
  <si>
    <t>Исследование 1 пробы овощей, фруктов, зелени (экспресс метод с использованием концентратора гидробиологического)  на яйца гельминтов, цисты лямблий, ооцисты криптоспоридий</t>
  </si>
  <si>
    <t>5.6.6.</t>
  </si>
  <si>
    <t>Исследование 1 пробы почвы на яйца и личинки гельминтов методом «ИМП и ТМ(усовершенствованный)</t>
  </si>
  <si>
    <t>5.7.1.</t>
  </si>
  <si>
    <t>Определение яиц гельминтов в фекалиях методом Като, методом обогащения</t>
  </si>
  <si>
    <t>5.7.2.</t>
  </si>
  <si>
    <t>Определение цист патогенных кишечных простейших, ооцист криптоспоридий</t>
  </si>
  <si>
    <t>5.7.3.</t>
  </si>
  <si>
    <t xml:space="preserve">Определение яиц гельминтов в соскобах </t>
  </si>
  <si>
    <t>Утверждаю</t>
  </si>
  <si>
    <t>Наименование услуги</t>
  </si>
  <si>
    <t>Ед. изм.</t>
  </si>
  <si>
    <t>Основная заработная плата</t>
  </si>
  <si>
    <t>руб.</t>
  </si>
  <si>
    <t>Дополнительная заработная плата</t>
  </si>
  <si>
    <t>Начисления на оплату труда ,руб.</t>
  </si>
  <si>
    <t>Наклад-ные расходы</t>
  </si>
  <si>
    <t>Себесто-имость</t>
  </si>
  <si>
    <t>услуги</t>
  </si>
  <si>
    <t>Рентабельность к себестоимости,%</t>
  </si>
  <si>
    <t xml:space="preserve">Прибыль </t>
  </si>
  <si>
    <t>Итого</t>
  </si>
  <si>
    <t xml:space="preserve">руб. </t>
  </si>
  <si>
    <t>Начисления, относимые на полную себестоимость(1,0%)</t>
  </si>
  <si>
    <t>Тариф без НДС,руб</t>
  </si>
  <si>
    <t>Сумма НДС,руб</t>
  </si>
  <si>
    <t>Тариф с НДС с учетом округления, руб.</t>
  </si>
  <si>
    <t>исследование</t>
  </si>
  <si>
    <t>Каждое последующ</t>
  </si>
  <si>
    <t>Микробиологичес-кие методы идентификации микроорганизмов семейства Enterobacteriaceae</t>
  </si>
  <si>
    <t>3.2.1.3.</t>
  </si>
  <si>
    <t>Микробиологичес-кие методы идентификации микроорганизмов семейства Streptococcaceae</t>
  </si>
  <si>
    <t>Определение общего количества мезофильных аэробных и факультативно анаэробных микроорганизмов в 1 грамме образца</t>
  </si>
  <si>
    <r>
      <t>Определение  наличия патогенных микроорганизмо</t>
    </r>
    <r>
      <rPr>
        <sz val="10"/>
        <rFont val="Calibri"/>
        <family val="2"/>
      </rPr>
      <t>в,</t>
    </r>
    <r>
      <rPr>
        <sz val="11"/>
        <rFont val="Calibri"/>
        <family val="2"/>
      </rPr>
      <t xml:space="preserve"> в том числе сальмонелл , в определенном количестве образца</t>
    </r>
  </si>
  <si>
    <t>а)Определение наличия БГКП в определенном количестве образца</t>
  </si>
  <si>
    <t>Определение коагулазоположи-тельного стафилококка в определенном  количестве образца</t>
  </si>
  <si>
    <t>3.3.1.11.</t>
  </si>
  <si>
    <t>а)Установление промышленной стерильности консервов: подготовка проб к анализу</t>
  </si>
  <si>
    <t>3.3.1.12.</t>
  </si>
  <si>
    <t>б) Установление промышленной стерильности консервов: определение мезофильных аэробных, факультативно-анаэробных и анаэробных микроорганизмов в 1 грамме образца</t>
  </si>
  <si>
    <t>3.3.1.13.</t>
  </si>
  <si>
    <t>3.3.1.14.</t>
  </si>
  <si>
    <t>Определение наличия P.aeruginosa в определенном объеме образца</t>
  </si>
  <si>
    <t>3.3.1.16.</t>
  </si>
  <si>
    <t>3.3.1.17.</t>
  </si>
  <si>
    <t>3.3.1.18.</t>
  </si>
  <si>
    <t>Определение бляшкообразующих единиц  (БОЕ) в определенном количестве материала из объектов внешней среды</t>
  </si>
  <si>
    <t>3.3.1.19.</t>
  </si>
  <si>
    <t>3.3.1.20.</t>
  </si>
  <si>
    <t>Контроль стерильности лекарственных средств, изделий медицинского и иного назначения, прочих   медицинских препаратов</t>
  </si>
  <si>
    <t>3.3.1.38.</t>
  </si>
  <si>
    <t>3.3.1.41.</t>
  </si>
  <si>
    <t>3.3.1.42.</t>
  </si>
  <si>
    <t>Исследование рыбы на зараженность плероцеркоидами  дифиллоботриид</t>
  </si>
  <si>
    <t>Исследование 1 пробы питьевой воды, воды открытых водоемов, плавательных бассейнов (экспресс-метод с использованием концентратора гидробиологического)  на яйца   гельминтов, цисты лямблий, ооцисты криптоспоридий</t>
  </si>
  <si>
    <t>Исследование 1 пробы осадков сточных вод , иловых площадок, почвы(экспресс-метод с использованием концентратора гидробиологического) на яйца гельминтов, цисты лямблий, ооцисты криптоспоридий</t>
  </si>
  <si>
    <t>Исследование 1 пробы почвы на яйца и личинки гельминтов методом «ИМП и ТМ(усовершен-ствованный)</t>
  </si>
  <si>
    <t>Определение яиц гельминтов в соскобах</t>
  </si>
  <si>
    <r>
      <t xml:space="preserve">            </t>
    </r>
    <r>
      <rPr>
        <b/>
        <u val="single"/>
        <sz val="12"/>
        <rFont val="Arial Cyr"/>
        <family val="0"/>
      </rPr>
      <t>ПЛАНОВАЯ КАЛЬКУЛЯЦИЯ</t>
    </r>
  </si>
  <si>
    <r>
      <t xml:space="preserve">                   </t>
    </r>
    <r>
      <rPr>
        <b/>
        <sz val="12"/>
        <rFont val="Arial Cyr"/>
        <family val="0"/>
      </rPr>
      <t>расчета тарифов на платные медицинские услуги по микробиологическим исследованиям</t>
    </r>
  </si>
  <si>
    <t xml:space="preserve">                                             на платные медицинские услуги по микробиологическим исследованиям оказываемым</t>
  </si>
  <si>
    <t xml:space="preserve"> (полное наименование юридического лица или индивидуального предпринимателя ,юридический адрес , адрес производственных площадей)</t>
  </si>
  <si>
    <t>Наименование услуг</t>
  </si>
  <si>
    <t>Ед.</t>
  </si>
  <si>
    <t>измерения</t>
  </si>
  <si>
    <t>Тариф ,руб</t>
  </si>
  <si>
    <t>Измене</t>
  </si>
  <si>
    <t>ние в</t>
  </si>
  <si>
    <t xml:space="preserve">процентах </t>
  </si>
  <si>
    <t>проектируемый</t>
  </si>
  <si>
    <t>действующий</t>
  </si>
  <si>
    <t>расчетный</t>
  </si>
  <si>
    <t>единичное</t>
  </si>
  <si>
    <t>последующее</t>
  </si>
  <si>
    <t>без учета НДС, руб.</t>
  </si>
  <si>
    <t>с учетом НДС,руб</t>
  </si>
  <si>
    <t>Микробиологические методы идентификации микроорганизмов семейства Enterobacteriaceae</t>
  </si>
  <si>
    <t>Определение общего количества</t>
  </si>
  <si>
    <t>мезофильных аэробных и факультативно</t>
  </si>
  <si>
    <t xml:space="preserve">  анаэробных микроорганизмов в 1 грамме образца</t>
  </si>
  <si>
    <t>Определение наличия патогенных микроорганизмов, в том числе сальмонелл, в определенном количестве образца</t>
  </si>
  <si>
    <t>Определение коагулазоположительно-го стафилококка в определенном  количестве образца</t>
  </si>
  <si>
    <t>б) Установление промышленной стерильности консервов: определение мезофильных аэробных, факультативно-</t>
  </si>
  <si>
    <t>анаэробных и анаэробных микроорганизмов в 1 грамме образца</t>
  </si>
  <si>
    <t>Определение бляшкообразующих единиц (БОЕ) в определенном количестве материала из объектов внешней среды</t>
  </si>
  <si>
    <t>Контроль стерильности лекарственных средств, изделий медицинского и иного назначения, прочих медицинских препаратов</t>
  </si>
  <si>
    <t>3.3.1.37</t>
  </si>
  <si>
    <t>Выявление Listeria monocytoqenes в пищевых продуктах (для 25 граммов продукта)</t>
  </si>
  <si>
    <t>Исследование 1 пробы питьевой воды, воды открытых водоемов, плавательных бассейнов (экспресс-метод с использованием концентратора гидробиологического) на яйца гельминтов, цисты лямблий, ооцисты криптоспоридий</t>
  </si>
  <si>
    <t>Исследование 1 пробы осадков сточных вод , иловых площадок, почвы(экспресс-метод с использованием концентратора гидробиологического)  на яйца гельминтов, цисты лямблий, ооцисты криптоспоридий</t>
  </si>
  <si>
    <t>Исследование 1 пробы почвы на яйца и личинки гельминтов методом «ИМП и ТМ (усовершенствованный)</t>
  </si>
  <si>
    <t>4.2.1.1.</t>
  </si>
  <si>
    <t>3.2.1.37</t>
  </si>
  <si>
    <t>Забор клинического материала у пациента</t>
  </si>
  <si>
    <t>4.2.1.1</t>
  </si>
  <si>
    <t xml:space="preserve">Оформление и регистра-
ция пациента, выписка
ответов по результатам исследования
</t>
  </si>
  <si>
    <t xml:space="preserve">Выявление Listeria monocytoqenes в пище-
вых продуктах(для 25
граммов продукта)
</t>
  </si>
  <si>
    <t>Оформление и регистрация пациента, выписка  ответов по результатам исследования</t>
  </si>
  <si>
    <r>
      <t xml:space="preserve">                    </t>
    </r>
    <r>
      <rPr>
        <sz val="11"/>
        <rFont val="Arial Cyr"/>
        <family val="0"/>
      </rPr>
      <t>Главный врач ГУ "Дятловский райЦГЭ"</t>
    </r>
  </si>
  <si>
    <r>
      <t xml:space="preserve">_____________________            </t>
    </r>
    <r>
      <rPr>
        <sz val="11"/>
        <rFont val="Arial Cyr"/>
        <family val="0"/>
      </rPr>
      <t>А.В.Малашенко</t>
    </r>
  </si>
  <si>
    <t>(И.О.Фамилия)</t>
  </si>
  <si>
    <t xml:space="preserve">           (подпись)</t>
  </si>
  <si>
    <r>
      <t>"________"__________________"___________"</t>
    </r>
    <r>
      <rPr>
        <sz val="11"/>
        <rFont val="Arial Cyr"/>
        <family val="0"/>
      </rPr>
      <t>года</t>
    </r>
  </si>
  <si>
    <r>
      <t>Главный врач ГУ "Дятловский райЦГЭ"</t>
    </r>
    <r>
      <rPr>
        <sz val="10"/>
        <rFont val="Arial Cyr"/>
        <family val="0"/>
      </rPr>
      <t xml:space="preserve">           </t>
    </r>
  </si>
  <si>
    <t xml:space="preserve">                                           Сравнительная таблица тарифов с "______"________________"____________"года.</t>
  </si>
  <si>
    <t>тел.27-1-35</t>
  </si>
  <si>
    <t xml:space="preserve">                                       (наименование платной медицинской услуги)</t>
  </si>
  <si>
    <r>
      <t xml:space="preserve">Главный бухгалтер       ____________________________       </t>
    </r>
    <r>
      <rPr>
        <u val="single"/>
        <sz val="12"/>
        <rFont val="Arial Cyr"/>
        <family val="0"/>
      </rPr>
      <t>Л.Р.Городко</t>
    </r>
  </si>
  <si>
    <t xml:space="preserve">                                                                   (подпись)                             (И.О.Фамилия)</t>
  </si>
  <si>
    <r>
      <t xml:space="preserve">Экономист       _________________________       </t>
    </r>
    <r>
      <rPr>
        <u val="single"/>
        <sz val="11"/>
        <rFont val="Arial Cyr"/>
        <family val="0"/>
      </rPr>
      <t>А.К.Терешко</t>
    </r>
  </si>
  <si>
    <t xml:space="preserve">                                               (подпись)                     (И.О.Фамилия)</t>
  </si>
  <si>
    <t>Руководитель организации</t>
  </si>
  <si>
    <r>
      <t xml:space="preserve">___________________________                                                            </t>
    </r>
    <r>
      <rPr>
        <u val="single"/>
        <sz val="11"/>
        <rFont val="Arial Cyr"/>
        <family val="0"/>
      </rPr>
      <t>А.В.Малашенко</t>
    </r>
  </si>
  <si>
    <t xml:space="preserve">               (подпись)                                                                               (И.О.Фамилия)</t>
  </si>
  <si>
    <t xml:space="preserve">                    М.П.</t>
  </si>
  <si>
    <t xml:space="preserve">единичное </t>
  </si>
  <si>
    <t>каждое последующее</t>
  </si>
  <si>
    <t xml:space="preserve">об уровне сформированных тарифов на платные </t>
  </si>
  <si>
    <t>Новые виды платных услуг</t>
  </si>
  <si>
    <t>Справочно-аналитические услуги</t>
  </si>
  <si>
    <t>тариф</t>
  </si>
  <si>
    <t xml:space="preserve">каждое </t>
  </si>
  <si>
    <t>без</t>
  </si>
  <si>
    <t>учета</t>
  </si>
  <si>
    <t>НДС,</t>
  </si>
  <si>
    <t>с</t>
  </si>
  <si>
    <t>учетом</t>
  </si>
  <si>
    <t>Наименование</t>
  </si>
  <si>
    <t>платных</t>
  </si>
  <si>
    <t>медицинских</t>
  </si>
  <si>
    <t>услуг,</t>
  </si>
  <si>
    <t>производит.</t>
  </si>
  <si>
    <t>изм.</t>
  </si>
  <si>
    <t>Приме</t>
  </si>
  <si>
    <t>чание</t>
  </si>
  <si>
    <t>№п/п</t>
  </si>
  <si>
    <t>__________________________</t>
  </si>
  <si>
    <t>(подпись)</t>
  </si>
  <si>
    <t>М.П.</t>
  </si>
  <si>
    <t>А.В.Малашенко</t>
  </si>
  <si>
    <t xml:space="preserve">                                   Уведомление № _________ от _____________________________ 2011 года.</t>
  </si>
  <si>
    <t xml:space="preserve">                       ГУ "Дятловский районный центр гигиены и эпидемиологии" г.Дятлово, ул. Мицкевича, 2 тел. 27-1-35</t>
  </si>
  <si>
    <t xml:space="preserve">                                      медицинские услуги по микробиологическим исследованиям, оказываемые</t>
  </si>
  <si>
    <r>
      <t xml:space="preserve">ГУ «Дятловский районный центр гигиены и эпидемиологии»    г.Дятлово , ул.Мицкевича,2 </t>
    </r>
    <r>
      <rPr>
        <sz val="11"/>
        <rFont val="Times New Roman"/>
        <family val="1"/>
      </rPr>
      <t xml:space="preserve"> </t>
    </r>
  </si>
  <si>
    <t>Ед.измер</t>
  </si>
  <si>
    <t>на платные медицинские услуги</t>
  </si>
  <si>
    <r>
      <t xml:space="preserve">                                </t>
    </r>
    <r>
      <rPr>
        <b/>
        <u val="single"/>
        <sz val="12"/>
        <rFont val="Arial Cyr"/>
        <family val="0"/>
      </rPr>
      <t>по микробиологическим исследованиям</t>
    </r>
  </si>
  <si>
    <t>исслед.</t>
  </si>
  <si>
    <r>
      <t>Экономист       _________________________       М</t>
    </r>
    <r>
      <rPr>
        <u val="single"/>
        <sz val="11"/>
        <rFont val="Arial Cyr"/>
        <family val="0"/>
      </rPr>
      <t>.В.Петровская</t>
    </r>
  </si>
  <si>
    <t xml:space="preserve"> </t>
  </si>
  <si>
    <t>Главный врач ГУ "Дятловский райЦГЭ"</t>
  </si>
  <si>
    <t xml:space="preserve">                             Е.В.Шейбак</t>
  </si>
  <si>
    <t>Главный бухгалтер       ________________ Т.Е.Кошко</t>
  </si>
  <si>
    <t xml:space="preserve">                                                              </t>
  </si>
  <si>
    <t>30 декабря 2016г</t>
  </si>
  <si>
    <t>от "30" декабря  2016 г.</t>
  </si>
  <si>
    <t>Повышение на   12%</t>
  </si>
  <si>
    <t>Тариф без учета НДС с учетом материалов</t>
  </si>
  <si>
    <t>единичн.</t>
  </si>
  <si>
    <t>последую</t>
  </si>
  <si>
    <t>С учетом повышен.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</si>
</sst>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</numFmts>
  <fonts count="60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14"/>
      <color indexed="63"/>
      <name val="Cambria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4"/>
      <name val="Arial Cyr"/>
      <family val="0"/>
    </font>
    <font>
      <u val="single"/>
      <sz val="12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vertical="top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11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6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19" fillId="0" borderId="15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15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9" fontId="1" fillId="0" borderId="19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9" fontId="1" fillId="0" borderId="20" xfId="0" applyNumberFormat="1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9" fontId="1" fillId="0" borderId="2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18" fillId="0" borderId="1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2" xfId="0" applyBorder="1" applyAlignment="1">
      <alignment horizontal="center"/>
    </xf>
    <xf numFmtId="0" fontId="6" fillId="0" borderId="35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3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2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0" fillId="0" borderId="36" xfId="0" applyBorder="1" applyAlignment="1">
      <alignment/>
    </xf>
    <xf numFmtId="0" fontId="5" fillId="0" borderId="31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1" xfId="0" applyFont="1" applyFill="1" applyBorder="1" applyAlignment="1">
      <alignment horizontal="center" vertical="top" wrapText="1"/>
    </xf>
    <xf numFmtId="1" fontId="0" fillId="0" borderId="32" xfId="0" applyNumberFormat="1" applyBorder="1" applyAlignment="1">
      <alignment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5" fillId="0" borderId="29" xfId="0" applyNumberFormat="1" applyFont="1" applyBorder="1" applyAlignment="1">
      <alignment horizontal="center" wrapText="1"/>
    </xf>
    <xf numFmtId="1" fontId="5" fillId="0" borderId="30" xfId="0" applyNumberFormat="1" applyFont="1" applyBorder="1" applyAlignment="1">
      <alignment horizontal="center" wrapText="1"/>
    </xf>
    <xf numFmtId="1" fontId="5" fillId="0" borderId="31" xfId="0" applyNumberFormat="1" applyFont="1" applyBorder="1" applyAlignment="1">
      <alignment horizontal="center" wrapText="1"/>
    </xf>
    <xf numFmtId="0" fontId="5" fillId="0" borderId="27" xfId="0" applyFont="1" applyFill="1" applyBorder="1" applyAlignment="1">
      <alignment horizontal="center" vertical="top" wrapText="1"/>
    </xf>
    <xf numFmtId="1" fontId="0" fillId="0" borderId="33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6" xfId="0" applyNumberFormat="1" applyBorder="1" applyAlignment="1">
      <alignment/>
    </xf>
    <xf numFmtId="1" fontId="5" fillId="0" borderId="27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0" borderId="38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21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1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21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9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textRotation="90" wrapText="1"/>
    </xf>
    <xf numFmtId="0" fontId="6" fillId="0" borderId="14" xfId="0" applyFont="1" applyBorder="1" applyAlignment="1">
      <alignment horizontal="center" vertical="top" textRotation="90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4" fillId="0" borderId="21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textRotation="90" wrapText="1"/>
    </xf>
    <xf numFmtId="0" fontId="6" fillId="0" borderId="14" xfId="0" applyFont="1" applyBorder="1" applyAlignment="1">
      <alignment vertical="top" textRotation="90" wrapText="1"/>
    </xf>
    <xf numFmtId="0" fontId="18" fillId="0" borderId="16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 wrapText="1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5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2" fontId="5" fillId="0" borderId="29" xfId="0" applyNumberFormat="1" applyFont="1" applyBorder="1" applyAlignment="1">
      <alignment horizontal="center" wrapText="1"/>
    </xf>
    <xf numFmtId="2" fontId="5" fillId="0" borderId="30" xfId="0" applyNumberFormat="1" applyFont="1" applyBorder="1" applyAlignment="1">
      <alignment horizontal="center" wrapText="1"/>
    </xf>
    <xf numFmtId="2" fontId="5" fillId="0" borderId="31" xfId="0" applyNumberFormat="1" applyFont="1" applyBorder="1" applyAlignment="1">
      <alignment horizontal="center" wrapText="1"/>
    </xf>
    <xf numFmtId="0" fontId="1" fillId="0" borderId="32" xfId="0" applyFont="1" applyBorder="1" applyAlignment="1">
      <alignment vertical="top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6" xfId="0" applyFont="1" applyBorder="1" applyAlignment="1">
      <alignment vertical="top" wrapText="1"/>
    </xf>
    <xf numFmtId="1" fontId="5" fillId="0" borderId="39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1" fontId="5" fillId="0" borderId="38" xfId="0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7" fillId="0" borderId="32" xfId="0" applyFont="1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shrinkToFi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textRotation="90" wrapText="1"/>
    </xf>
    <xf numFmtId="0" fontId="1" fillId="0" borderId="25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0" fontId="1" fillId="0" borderId="18" xfId="0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horizontal="center" vertical="top" textRotation="90" wrapText="1"/>
    </xf>
    <xf numFmtId="0" fontId="8" fillId="0" borderId="12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textRotation="90" wrapText="1"/>
    </xf>
    <xf numFmtId="0" fontId="8" fillId="0" borderId="15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textRotation="90" wrapText="1"/>
    </xf>
    <xf numFmtId="0" fontId="8" fillId="0" borderId="17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9" fontId="1" fillId="0" borderId="1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top" textRotation="90" wrapText="1"/>
    </xf>
    <xf numFmtId="0" fontId="8" fillId="0" borderId="0" xfId="0" applyFont="1" applyBorder="1" applyAlignment="1">
      <alignment horizontal="center" vertical="top" textRotation="90" wrapText="1"/>
    </xf>
    <xf numFmtId="0" fontId="8" fillId="0" borderId="18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 textRotation="90" wrapText="1"/>
    </xf>
    <xf numFmtId="0" fontId="8" fillId="0" borderId="0" xfId="0" applyFont="1" applyAlignment="1">
      <alignment horizontal="center" vertical="top" textRotation="90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textRotation="90" wrapText="1"/>
    </xf>
    <xf numFmtId="0" fontId="8" fillId="0" borderId="13" xfId="0" applyFont="1" applyBorder="1" applyAlignment="1">
      <alignment vertical="top" textRotation="90" wrapText="1"/>
    </xf>
    <xf numFmtId="0" fontId="8" fillId="0" borderId="14" xfId="0" applyFont="1" applyBorder="1" applyAlignment="1">
      <alignment vertical="top" textRotation="90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0" fontId="2" fillId="0" borderId="10" xfId="0" applyNumberFormat="1" applyFont="1" applyBorder="1" applyAlignment="1">
      <alignment horizontal="center" vertical="top" wrapText="1"/>
    </xf>
    <xf numFmtId="9" fontId="2" fillId="0" borderId="21" xfId="0" applyNumberFormat="1" applyFont="1" applyBorder="1" applyAlignment="1">
      <alignment horizontal="center" vertical="top" wrapText="1"/>
    </xf>
    <xf numFmtId="9" fontId="2" fillId="0" borderId="23" xfId="0" applyNumberFormat="1" applyFont="1" applyBorder="1" applyAlignment="1">
      <alignment horizontal="center" vertical="top" wrapText="1"/>
    </xf>
    <xf numFmtId="10" fontId="2" fillId="0" borderId="21" xfId="0" applyNumberFormat="1" applyFont="1" applyBorder="1" applyAlignment="1">
      <alignment horizontal="center" vertical="top" wrapText="1"/>
    </xf>
    <xf numFmtId="10" fontId="2" fillId="0" borderId="23" xfId="0" applyNumberFormat="1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9" fontId="1" fillId="0" borderId="12" xfId="0" applyNumberFormat="1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9" fontId="1" fillId="0" borderId="17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textRotation="90" wrapText="1"/>
    </xf>
    <xf numFmtId="0" fontId="7" fillId="0" borderId="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0" xfId="0" applyFont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18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8" fillId="0" borderId="13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textRotation="90" wrapText="1"/>
    </xf>
    <xf numFmtId="0" fontId="7" fillId="0" borderId="15" xfId="0" applyFont="1" applyBorder="1" applyAlignment="1">
      <alignment horizontal="center" vertical="top" textRotation="90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G103" sqref="G103"/>
    </sheetView>
  </sheetViews>
  <sheetFormatPr defaultColWidth="9.00390625" defaultRowHeight="12.75"/>
  <cols>
    <col min="2" max="2" width="30.875" style="0" customWidth="1"/>
    <col min="3" max="3" width="9.75390625" style="0" customWidth="1"/>
    <col min="4" max="4" width="6.625" style="0" customWidth="1"/>
    <col min="5" max="5" width="7.375" style="0" customWidth="1"/>
    <col min="6" max="6" width="6.00390625" style="0" customWidth="1"/>
    <col min="7" max="7" width="7.375" style="0" customWidth="1"/>
    <col min="8" max="8" width="13.00390625" style="0" customWidth="1"/>
  </cols>
  <sheetData>
    <row r="1" spans="2:12" ht="12.75">
      <c r="B1" s="7" t="s">
        <v>210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12.75">
      <c r="B2" s="7"/>
      <c r="C2" s="7" t="s">
        <v>187</v>
      </c>
      <c r="D2" s="7"/>
      <c r="E2" s="7"/>
      <c r="F2" s="7"/>
      <c r="G2" s="7"/>
      <c r="H2" s="7"/>
      <c r="I2" s="7"/>
      <c r="J2" s="7"/>
      <c r="K2" s="7"/>
      <c r="L2" s="7"/>
    </row>
    <row r="3" spans="2:12" ht="12.75">
      <c r="B3" s="7" t="s">
        <v>212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5">
      <c r="B4" t="s">
        <v>211</v>
      </c>
      <c r="C4" s="62"/>
      <c r="D4" s="48"/>
      <c r="E4" s="48"/>
      <c r="F4" s="48"/>
      <c r="G4" s="48"/>
      <c r="H4" s="48"/>
      <c r="I4" s="48"/>
      <c r="J4" s="48"/>
      <c r="K4" s="48"/>
      <c r="L4" s="48"/>
    </row>
    <row r="5" spans="1:12" ht="15">
      <c r="A5" s="45" t="s">
        <v>131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12" ht="12.75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30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12" ht="0.75" customHeight="1" hidden="1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12.75" hidden="1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ht="12.75" hidden="1"/>
    <row r="11" ht="12.75" hidden="1"/>
    <row r="12" spans="1:12" ht="12.75">
      <c r="A12" s="124"/>
      <c r="B12" s="214" t="s">
        <v>188</v>
      </c>
      <c r="C12" s="214"/>
      <c r="D12" s="214"/>
      <c r="E12" s="214"/>
      <c r="F12" s="214"/>
      <c r="G12" s="215"/>
      <c r="H12" s="216" t="s">
        <v>189</v>
      </c>
      <c r="I12" s="214"/>
      <c r="J12" s="214"/>
      <c r="K12" s="214"/>
      <c r="L12" s="127" t="s">
        <v>203</v>
      </c>
    </row>
    <row r="13" spans="1:12" ht="12.75">
      <c r="A13" s="125"/>
      <c r="B13" s="135"/>
      <c r="C13" s="127" t="s">
        <v>133</v>
      </c>
      <c r="D13" s="216" t="s">
        <v>190</v>
      </c>
      <c r="E13" s="214"/>
      <c r="F13" s="214"/>
      <c r="G13" s="215"/>
      <c r="H13" s="127" t="s">
        <v>197</v>
      </c>
      <c r="I13" s="127" t="s">
        <v>133</v>
      </c>
      <c r="J13" s="216" t="s">
        <v>190</v>
      </c>
      <c r="K13" s="214"/>
      <c r="L13" s="128" t="s">
        <v>204</v>
      </c>
    </row>
    <row r="14" spans="1:12" ht="12.75">
      <c r="A14" s="128" t="s">
        <v>205</v>
      </c>
      <c r="B14" s="134" t="s">
        <v>132</v>
      </c>
      <c r="C14" s="128" t="s">
        <v>134</v>
      </c>
      <c r="D14" s="217" t="s">
        <v>185</v>
      </c>
      <c r="E14" s="218"/>
      <c r="F14" s="217" t="s">
        <v>191</v>
      </c>
      <c r="G14" s="218"/>
      <c r="H14" s="128" t="s">
        <v>198</v>
      </c>
      <c r="I14" s="133" t="s">
        <v>202</v>
      </c>
      <c r="J14" s="127" t="s">
        <v>192</v>
      </c>
      <c r="K14" s="127" t="s">
        <v>195</v>
      </c>
      <c r="L14" s="132"/>
    </row>
    <row r="15" spans="1:12" ht="12.75">
      <c r="A15" s="125"/>
      <c r="B15" s="132"/>
      <c r="C15" s="125"/>
      <c r="D15" s="219"/>
      <c r="E15" s="220"/>
      <c r="F15" s="219" t="s">
        <v>143</v>
      </c>
      <c r="G15" s="220"/>
      <c r="H15" s="128" t="s">
        <v>199</v>
      </c>
      <c r="I15" s="133"/>
      <c r="J15" s="128" t="s">
        <v>193</v>
      </c>
      <c r="K15" s="128" t="s">
        <v>196</v>
      </c>
      <c r="L15" s="132"/>
    </row>
    <row r="16" spans="1:12" ht="12.75">
      <c r="A16" s="125"/>
      <c r="B16" s="132"/>
      <c r="C16" s="125"/>
      <c r="D16" s="127" t="s">
        <v>192</v>
      </c>
      <c r="E16" s="127" t="s">
        <v>195</v>
      </c>
      <c r="F16" s="127" t="s">
        <v>192</v>
      </c>
      <c r="G16" s="127" t="s">
        <v>195</v>
      </c>
      <c r="H16" s="128" t="s">
        <v>200</v>
      </c>
      <c r="I16" s="133"/>
      <c r="J16" s="128" t="s">
        <v>194</v>
      </c>
      <c r="K16" s="128" t="s">
        <v>194</v>
      </c>
      <c r="L16" s="132"/>
    </row>
    <row r="17" spans="1:12" ht="12.75">
      <c r="A17" s="125"/>
      <c r="B17" s="132"/>
      <c r="C17" s="125"/>
      <c r="D17" s="128" t="s">
        <v>193</v>
      </c>
      <c r="E17" s="128" t="s">
        <v>196</v>
      </c>
      <c r="F17" s="128" t="s">
        <v>193</v>
      </c>
      <c r="G17" s="128" t="s">
        <v>196</v>
      </c>
      <c r="H17" s="128" t="s">
        <v>201</v>
      </c>
      <c r="I17" s="131"/>
      <c r="J17" s="128" t="s">
        <v>83</v>
      </c>
      <c r="K17" s="128" t="s">
        <v>83</v>
      </c>
      <c r="L17" s="132"/>
    </row>
    <row r="18" spans="1:12" ht="12.75">
      <c r="A18" s="125"/>
      <c r="B18" s="132"/>
      <c r="C18" s="125"/>
      <c r="D18" s="128" t="s">
        <v>194</v>
      </c>
      <c r="E18" s="128" t="s">
        <v>194</v>
      </c>
      <c r="F18" s="128" t="s">
        <v>194</v>
      </c>
      <c r="G18" s="128" t="s">
        <v>194</v>
      </c>
      <c r="H18" s="128"/>
      <c r="I18" s="131"/>
      <c r="J18" s="125"/>
      <c r="K18" s="125"/>
      <c r="L18" s="132"/>
    </row>
    <row r="19" spans="1:12" ht="12.75">
      <c r="A19" s="126"/>
      <c r="B19" s="120"/>
      <c r="C19" s="126"/>
      <c r="D19" s="129" t="s">
        <v>83</v>
      </c>
      <c r="E19" s="129" t="s">
        <v>83</v>
      </c>
      <c r="F19" s="129" t="s">
        <v>83</v>
      </c>
      <c r="G19" s="129" t="s">
        <v>83</v>
      </c>
      <c r="H19" s="129"/>
      <c r="I19" s="123"/>
      <c r="J19" s="126"/>
      <c r="K19" s="126"/>
      <c r="L19" s="120"/>
    </row>
    <row r="20" spans="1:12" ht="12.75">
      <c r="A20" s="128">
        <v>1</v>
      </c>
      <c r="B20" s="134">
        <v>2</v>
      </c>
      <c r="C20" s="128">
        <v>3</v>
      </c>
      <c r="D20" s="129">
        <v>4</v>
      </c>
      <c r="E20" s="129">
        <v>5</v>
      </c>
      <c r="F20" s="129">
        <v>6</v>
      </c>
      <c r="G20" s="129">
        <v>7</v>
      </c>
      <c r="H20" s="129">
        <v>8</v>
      </c>
      <c r="I20" s="121">
        <v>9</v>
      </c>
      <c r="J20" s="129">
        <v>10</v>
      </c>
      <c r="K20" s="129">
        <v>11</v>
      </c>
      <c r="L20" s="122">
        <v>12</v>
      </c>
    </row>
    <row r="21" spans="1:12" ht="45" customHeight="1">
      <c r="A21" s="205" t="s">
        <v>3</v>
      </c>
      <c r="B21" s="207" t="s">
        <v>4</v>
      </c>
      <c r="C21" s="209" t="s">
        <v>97</v>
      </c>
      <c r="D21" s="122">
        <f>E21/1.2</f>
        <v>7158.333333333334</v>
      </c>
      <c r="E21" s="129">
        <v>8590</v>
      </c>
      <c r="F21" s="129">
        <f>G21/1.2</f>
        <v>2383.3333333333335</v>
      </c>
      <c r="G21" s="129">
        <v>2860</v>
      </c>
      <c r="H21" s="129"/>
      <c r="I21" s="121"/>
      <c r="J21" s="129"/>
      <c r="K21" s="129"/>
      <c r="L21" s="122"/>
    </row>
    <row r="22" spans="1:12" ht="130.5" customHeight="1" hidden="1" thickBot="1">
      <c r="A22" s="211"/>
      <c r="B22" s="212"/>
      <c r="C22" s="213"/>
      <c r="D22" s="122"/>
      <c r="E22" s="129"/>
      <c r="F22" s="129"/>
      <c r="G22" s="129"/>
      <c r="H22" s="129"/>
      <c r="I22" s="121"/>
      <c r="J22" s="129"/>
      <c r="K22" s="129"/>
      <c r="L22" s="122"/>
    </row>
    <row r="23" spans="1:12" ht="51" customHeight="1">
      <c r="A23" s="205" t="s">
        <v>7</v>
      </c>
      <c r="B23" s="207" t="s">
        <v>8</v>
      </c>
      <c r="C23" s="209" t="s">
        <v>97</v>
      </c>
      <c r="D23" s="122">
        <f aca="true" t="shared" si="0" ref="D23:D86">E23/1.2</f>
        <v>4766.666666666667</v>
      </c>
      <c r="E23" s="129">
        <v>5720</v>
      </c>
      <c r="F23" s="129">
        <f aca="true" t="shared" si="1" ref="F23:F86">G23/1.2</f>
        <v>4766.666666666667</v>
      </c>
      <c r="G23" s="129">
        <v>5720</v>
      </c>
      <c r="H23" s="129"/>
      <c r="I23" s="121"/>
      <c r="J23" s="129"/>
      <c r="K23" s="129"/>
      <c r="L23" s="122"/>
    </row>
    <row r="24" spans="1:12" ht="132.75" customHeight="1" hidden="1" thickBot="1">
      <c r="A24" s="206"/>
      <c r="B24" s="208"/>
      <c r="C24" s="210"/>
      <c r="D24" s="122">
        <f t="shared" si="0"/>
        <v>0</v>
      </c>
      <c r="E24" s="129"/>
      <c r="F24" s="129">
        <f t="shared" si="1"/>
        <v>0</v>
      </c>
      <c r="G24" s="129"/>
      <c r="H24" s="129"/>
      <c r="I24" s="121"/>
      <c r="J24" s="129"/>
      <c r="K24" s="129"/>
      <c r="L24" s="122"/>
    </row>
    <row r="25" spans="1:12" ht="45" customHeight="1">
      <c r="A25" s="147" t="s">
        <v>9</v>
      </c>
      <c r="B25" s="148" t="s">
        <v>146</v>
      </c>
      <c r="C25" s="149" t="s">
        <v>97</v>
      </c>
      <c r="D25" s="122">
        <f t="shared" si="0"/>
        <v>8350</v>
      </c>
      <c r="E25" s="129">
        <v>10020</v>
      </c>
      <c r="F25" s="129">
        <f t="shared" si="1"/>
        <v>6141.666666666667</v>
      </c>
      <c r="G25" s="129">
        <v>7370</v>
      </c>
      <c r="H25" s="129"/>
      <c r="I25" s="121"/>
      <c r="J25" s="129"/>
      <c r="K25" s="129"/>
      <c r="L25" s="122"/>
    </row>
    <row r="26" spans="1:12" ht="39.75" customHeight="1">
      <c r="A26" s="147" t="s">
        <v>11</v>
      </c>
      <c r="B26" s="148" t="s">
        <v>12</v>
      </c>
      <c r="C26" s="149" t="s">
        <v>97</v>
      </c>
      <c r="D26" s="122">
        <f t="shared" si="0"/>
        <v>24808.333333333336</v>
      </c>
      <c r="E26" s="129">
        <v>29770</v>
      </c>
      <c r="F26" s="129">
        <f t="shared" si="1"/>
        <v>21941.666666666668</v>
      </c>
      <c r="G26" s="129">
        <v>26330</v>
      </c>
      <c r="H26" s="129"/>
      <c r="I26" s="121"/>
      <c r="J26" s="129"/>
      <c r="K26" s="129"/>
      <c r="L26" s="122"/>
    </row>
    <row r="27" spans="1:12" ht="45" customHeight="1">
      <c r="A27" s="139" t="s">
        <v>100</v>
      </c>
      <c r="B27" s="142" t="s">
        <v>14</v>
      </c>
      <c r="C27" s="140" t="s">
        <v>97</v>
      </c>
      <c r="D27" s="122">
        <f t="shared" si="0"/>
        <v>34108.333333333336</v>
      </c>
      <c r="E27" s="129">
        <v>40930</v>
      </c>
      <c r="F27" s="129">
        <f t="shared" si="1"/>
        <v>30050</v>
      </c>
      <c r="G27" s="129">
        <v>36060</v>
      </c>
      <c r="H27" s="129"/>
      <c r="I27" s="121"/>
      <c r="J27" s="129"/>
      <c r="K27" s="129"/>
      <c r="L27" s="122"/>
    </row>
    <row r="28" spans="1:12" ht="27.75" customHeight="1">
      <c r="A28" s="205" t="s">
        <v>15</v>
      </c>
      <c r="B28" s="141" t="s">
        <v>147</v>
      </c>
      <c r="C28" s="209" t="s">
        <v>97</v>
      </c>
      <c r="D28" s="196">
        <f t="shared" si="0"/>
        <v>15025</v>
      </c>
      <c r="E28" s="196">
        <v>18030</v>
      </c>
      <c r="F28" s="196">
        <f t="shared" si="1"/>
        <v>11925</v>
      </c>
      <c r="G28" s="196">
        <v>14310</v>
      </c>
      <c r="H28" s="196"/>
      <c r="I28" s="196"/>
      <c r="J28" s="196"/>
      <c r="K28" s="196"/>
      <c r="L28" s="196"/>
    </row>
    <row r="29" spans="1:12" ht="28.5" customHeight="1">
      <c r="A29" s="211"/>
      <c r="B29" s="142" t="s">
        <v>148</v>
      </c>
      <c r="C29" s="213"/>
      <c r="D29" s="197"/>
      <c r="E29" s="197"/>
      <c r="F29" s="197"/>
      <c r="G29" s="197"/>
      <c r="H29" s="197"/>
      <c r="I29" s="197"/>
      <c r="J29" s="197"/>
      <c r="K29" s="197"/>
      <c r="L29" s="197"/>
    </row>
    <row r="30" spans="1:12" ht="28.5" customHeight="1">
      <c r="A30" s="206"/>
      <c r="B30" s="146" t="s">
        <v>149</v>
      </c>
      <c r="C30" s="210"/>
      <c r="D30" s="198"/>
      <c r="E30" s="198"/>
      <c r="F30" s="198"/>
      <c r="G30" s="198"/>
      <c r="H30" s="198"/>
      <c r="I30" s="198"/>
      <c r="J30" s="198"/>
      <c r="K30" s="198"/>
      <c r="L30" s="198"/>
    </row>
    <row r="31" spans="1:12" ht="54.75" customHeight="1">
      <c r="A31" s="139" t="s">
        <v>17</v>
      </c>
      <c r="B31" s="142" t="s">
        <v>150</v>
      </c>
      <c r="C31" s="140" t="s">
        <v>97</v>
      </c>
      <c r="D31" s="122">
        <f t="shared" si="0"/>
        <v>14308.333333333334</v>
      </c>
      <c r="E31" s="129">
        <v>17170</v>
      </c>
      <c r="F31" s="129">
        <f t="shared" si="1"/>
        <v>11450</v>
      </c>
      <c r="G31" s="129">
        <v>13740</v>
      </c>
      <c r="H31" s="129"/>
      <c r="I31" s="121"/>
      <c r="J31" s="129"/>
      <c r="K31" s="129"/>
      <c r="L31" s="122"/>
    </row>
    <row r="32" spans="1:12" ht="30" customHeight="1">
      <c r="A32" s="147" t="s">
        <v>19</v>
      </c>
      <c r="B32" s="148" t="s">
        <v>104</v>
      </c>
      <c r="C32" s="149" t="s">
        <v>97</v>
      </c>
      <c r="D32" s="122">
        <f t="shared" si="0"/>
        <v>17891.666666666668</v>
      </c>
      <c r="E32" s="129">
        <v>21470</v>
      </c>
      <c r="F32" s="129">
        <f t="shared" si="1"/>
        <v>15983.333333333334</v>
      </c>
      <c r="G32" s="129">
        <v>19180</v>
      </c>
      <c r="H32" s="129"/>
      <c r="I32" s="121"/>
      <c r="J32" s="129"/>
      <c r="K32" s="129"/>
      <c r="L32" s="122"/>
    </row>
    <row r="33" spans="1:12" ht="44.25" customHeight="1">
      <c r="A33" s="211" t="s">
        <v>21</v>
      </c>
      <c r="B33" s="212" t="s">
        <v>22</v>
      </c>
      <c r="C33" s="213" t="s">
        <v>97</v>
      </c>
      <c r="D33" s="122">
        <f t="shared" si="0"/>
        <v>12641.666666666668</v>
      </c>
      <c r="E33" s="129">
        <v>15170</v>
      </c>
      <c r="F33" s="129">
        <f t="shared" si="1"/>
        <v>10733.333333333334</v>
      </c>
      <c r="G33" s="129">
        <v>12880</v>
      </c>
      <c r="H33" s="129"/>
      <c r="I33" s="121"/>
      <c r="J33" s="129"/>
      <c r="K33" s="129"/>
      <c r="L33" s="122"/>
    </row>
    <row r="34" spans="1:12" ht="140.25" customHeight="1" hidden="1" thickBot="1">
      <c r="A34" s="211"/>
      <c r="B34" s="212"/>
      <c r="C34" s="213"/>
      <c r="D34" s="122">
        <f t="shared" si="0"/>
        <v>0</v>
      </c>
      <c r="E34" s="129"/>
      <c r="F34" s="129">
        <f t="shared" si="1"/>
        <v>0</v>
      </c>
      <c r="G34" s="129"/>
      <c r="H34" s="129"/>
      <c r="I34" s="121"/>
      <c r="J34" s="129"/>
      <c r="K34" s="129"/>
      <c r="L34" s="122"/>
    </row>
    <row r="35" spans="1:12" ht="43.5" customHeight="1">
      <c r="A35" s="205" t="s">
        <v>23</v>
      </c>
      <c r="B35" s="207" t="s">
        <v>151</v>
      </c>
      <c r="C35" s="209" t="s">
        <v>97</v>
      </c>
      <c r="D35" s="122">
        <f t="shared" si="0"/>
        <v>10733.333333333334</v>
      </c>
      <c r="E35" s="129">
        <v>12880</v>
      </c>
      <c r="F35" s="129">
        <f t="shared" si="1"/>
        <v>8825</v>
      </c>
      <c r="G35" s="129">
        <v>10590</v>
      </c>
      <c r="H35" s="129"/>
      <c r="I35" s="121"/>
      <c r="J35" s="129"/>
      <c r="K35" s="129"/>
      <c r="L35" s="122"/>
    </row>
    <row r="36" spans="1:12" ht="176.25" customHeight="1" hidden="1" thickBot="1">
      <c r="A36" s="206"/>
      <c r="B36" s="208"/>
      <c r="C36" s="210"/>
      <c r="D36" s="122">
        <f t="shared" si="0"/>
        <v>0</v>
      </c>
      <c r="E36" s="129"/>
      <c r="F36" s="129">
        <f t="shared" si="1"/>
        <v>0</v>
      </c>
      <c r="G36" s="129"/>
      <c r="H36" s="129"/>
      <c r="I36" s="121"/>
      <c r="J36" s="129"/>
      <c r="K36" s="129"/>
      <c r="L36" s="122"/>
    </row>
    <row r="37" spans="1:12" ht="44.25" customHeight="1">
      <c r="A37" s="147" t="s">
        <v>25</v>
      </c>
      <c r="B37" s="148" t="s">
        <v>26</v>
      </c>
      <c r="C37" s="149" t="s">
        <v>97</v>
      </c>
      <c r="D37" s="122">
        <f t="shared" si="0"/>
        <v>19075</v>
      </c>
      <c r="E37" s="129">
        <v>22890</v>
      </c>
      <c r="F37" s="129">
        <f t="shared" si="1"/>
        <v>15266.666666666668</v>
      </c>
      <c r="G37" s="129">
        <v>18320</v>
      </c>
      <c r="H37" s="129"/>
      <c r="I37" s="121"/>
      <c r="J37" s="129"/>
      <c r="K37" s="129"/>
      <c r="L37" s="122"/>
    </row>
    <row r="38" spans="1:12" ht="42" customHeight="1">
      <c r="A38" s="147" t="s">
        <v>106</v>
      </c>
      <c r="B38" s="148" t="s">
        <v>107</v>
      </c>
      <c r="C38" s="149" t="s">
        <v>97</v>
      </c>
      <c r="D38" s="122">
        <f t="shared" si="0"/>
        <v>4766.666666666667</v>
      </c>
      <c r="E38" s="129">
        <v>5720</v>
      </c>
      <c r="F38" s="129">
        <f t="shared" si="1"/>
        <v>4050</v>
      </c>
      <c r="G38" s="129">
        <v>4860</v>
      </c>
      <c r="H38" s="129"/>
      <c r="I38" s="121"/>
      <c r="J38" s="129"/>
      <c r="K38" s="129"/>
      <c r="L38" s="122"/>
    </row>
    <row r="39" spans="1:12" ht="52.5" customHeight="1">
      <c r="A39" s="141" t="s">
        <v>108</v>
      </c>
      <c r="B39" s="142" t="s">
        <v>152</v>
      </c>
      <c r="C39" s="141" t="s">
        <v>97</v>
      </c>
      <c r="D39" s="196">
        <f t="shared" si="0"/>
        <v>25283.333333333336</v>
      </c>
      <c r="E39" s="196">
        <v>30340</v>
      </c>
      <c r="F39" s="196">
        <f t="shared" si="1"/>
        <v>21708.333333333336</v>
      </c>
      <c r="G39" s="196">
        <v>26050</v>
      </c>
      <c r="H39" s="196"/>
      <c r="I39" s="196"/>
      <c r="J39" s="196"/>
      <c r="K39" s="196"/>
      <c r="L39" s="196"/>
    </row>
    <row r="40" spans="1:12" ht="45.75" customHeight="1">
      <c r="A40" s="142"/>
      <c r="B40" s="142" t="s">
        <v>153</v>
      </c>
      <c r="C40" s="142"/>
      <c r="D40" s="198"/>
      <c r="E40" s="198"/>
      <c r="F40" s="198"/>
      <c r="G40" s="198"/>
      <c r="H40" s="198"/>
      <c r="I40" s="198"/>
      <c r="J40" s="198"/>
      <c r="K40" s="198"/>
      <c r="L40" s="198"/>
    </row>
    <row r="41" spans="1:12" ht="44.25" customHeight="1" hidden="1" thickBot="1">
      <c r="A41" s="142"/>
      <c r="B41" s="142"/>
      <c r="C41" s="142"/>
      <c r="D41" s="122">
        <f t="shared" si="0"/>
        <v>0</v>
      </c>
      <c r="E41" s="129"/>
      <c r="F41" s="129">
        <f t="shared" si="1"/>
        <v>0</v>
      </c>
      <c r="G41" s="129"/>
      <c r="H41" s="129"/>
      <c r="I41" s="121"/>
      <c r="J41" s="129"/>
      <c r="K41" s="129"/>
      <c r="L41" s="122"/>
    </row>
    <row r="42" spans="1:12" ht="146.25" customHeight="1" hidden="1" thickBot="1">
      <c r="A42" s="146"/>
      <c r="B42" s="142"/>
      <c r="C42" s="146"/>
      <c r="D42" s="122">
        <f t="shared" si="0"/>
        <v>0</v>
      </c>
      <c r="E42" s="129"/>
      <c r="F42" s="129">
        <f t="shared" si="1"/>
        <v>0</v>
      </c>
      <c r="G42" s="129"/>
      <c r="H42" s="129"/>
      <c r="I42" s="121"/>
      <c r="J42" s="129"/>
      <c r="K42" s="129"/>
      <c r="L42" s="122"/>
    </row>
    <row r="43" spans="1:12" ht="34.5" customHeight="1">
      <c r="A43" s="205" t="s">
        <v>110</v>
      </c>
      <c r="B43" s="207" t="s">
        <v>32</v>
      </c>
      <c r="C43" s="209" t="s">
        <v>97</v>
      </c>
      <c r="D43" s="122">
        <f t="shared" si="0"/>
        <v>8350</v>
      </c>
      <c r="E43" s="129">
        <v>10020</v>
      </c>
      <c r="F43" s="129">
        <f t="shared" si="1"/>
        <v>8350</v>
      </c>
      <c r="G43" s="129">
        <v>10020</v>
      </c>
      <c r="H43" s="129"/>
      <c r="I43" s="121"/>
      <c r="J43" s="129"/>
      <c r="K43" s="129"/>
      <c r="L43" s="122"/>
    </row>
    <row r="44" spans="1:12" ht="155.25" customHeight="1" hidden="1" thickBot="1">
      <c r="A44" s="206"/>
      <c r="B44" s="208"/>
      <c r="C44" s="210"/>
      <c r="D44" s="122">
        <f t="shared" si="0"/>
        <v>0</v>
      </c>
      <c r="E44" s="129"/>
      <c r="F44" s="129">
        <f t="shared" si="1"/>
        <v>0</v>
      </c>
      <c r="G44" s="129"/>
      <c r="H44" s="129"/>
      <c r="I44" s="121"/>
      <c r="J44" s="129"/>
      <c r="K44" s="129"/>
      <c r="L44" s="122"/>
    </row>
    <row r="45" spans="1:12" ht="30.75" customHeight="1">
      <c r="A45" s="205" t="s">
        <v>111</v>
      </c>
      <c r="B45" s="207" t="s">
        <v>112</v>
      </c>
      <c r="C45" s="209" t="s">
        <v>97</v>
      </c>
      <c r="D45" s="122">
        <f t="shared" si="0"/>
        <v>13116.666666666668</v>
      </c>
      <c r="E45" s="129">
        <v>15740</v>
      </c>
      <c r="F45" s="129">
        <f t="shared" si="1"/>
        <v>9341.666666666668</v>
      </c>
      <c r="G45" s="129">
        <v>11210</v>
      </c>
      <c r="H45" s="129"/>
      <c r="I45" s="121"/>
      <c r="J45" s="129"/>
      <c r="K45" s="129"/>
      <c r="L45" s="122"/>
    </row>
    <row r="46" spans="1:12" ht="66" customHeight="1" hidden="1" thickBot="1">
      <c r="A46" s="211"/>
      <c r="B46" s="212"/>
      <c r="C46" s="213"/>
      <c r="D46" s="122">
        <f t="shared" si="0"/>
        <v>0</v>
      </c>
      <c r="E46" s="129"/>
      <c r="F46" s="129">
        <f t="shared" si="1"/>
        <v>0</v>
      </c>
      <c r="G46" s="129"/>
      <c r="H46" s="129"/>
      <c r="I46" s="121"/>
      <c r="J46" s="129"/>
      <c r="K46" s="129"/>
      <c r="L46" s="122"/>
    </row>
    <row r="47" spans="1:12" ht="168" customHeight="1" hidden="1" thickBot="1">
      <c r="A47" s="206"/>
      <c r="B47" s="208"/>
      <c r="C47" s="210"/>
      <c r="D47" s="122">
        <f t="shared" si="0"/>
        <v>0</v>
      </c>
      <c r="E47" s="129"/>
      <c r="F47" s="129">
        <f t="shared" si="1"/>
        <v>0</v>
      </c>
      <c r="G47" s="129"/>
      <c r="H47" s="129"/>
      <c r="I47" s="121"/>
      <c r="J47" s="129"/>
      <c r="K47" s="129"/>
      <c r="L47" s="122"/>
    </row>
    <row r="48" spans="1:12" ht="42" customHeight="1">
      <c r="A48" s="147" t="s">
        <v>113</v>
      </c>
      <c r="B48" s="148" t="s">
        <v>36</v>
      </c>
      <c r="C48" s="149" t="s">
        <v>97</v>
      </c>
      <c r="D48" s="122">
        <f t="shared" si="0"/>
        <v>9066.666666666668</v>
      </c>
      <c r="E48" s="129">
        <v>10880</v>
      </c>
      <c r="F48" s="129">
        <f t="shared" si="1"/>
        <v>6758.333333333334</v>
      </c>
      <c r="G48" s="129">
        <v>8110</v>
      </c>
      <c r="H48" s="129"/>
      <c r="I48" s="121"/>
      <c r="J48" s="129"/>
      <c r="K48" s="129"/>
      <c r="L48" s="122"/>
    </row>
    <row r="49" spans="1:12" ht="29.25" customHeight="1">
      <c r="A49" s="147" t="s">
        <v>114</v>
      </c>
      <c r="B49" s="148" t="s">
        <v>38</v>
      </c>
      <c r="C49" s="149" t="s">
        <v>97</v>
      </c>
      <c r="D49" s="122">
        <f t="shared" si="0"/>
        <v>16216.666666666668</v>
      </c>
      <c r="E49" s="129">
        <v>19460</v>
      </c>
      <c r="F49" s="129">
        <f t="shared" si="1"/>
        <v>14308.333333333334</v>
      </c>
      <c r="G49" s="129">
        <v>17170</v>
      </c>
      <c r="H49" s="129"/>
      <c r="I49" s="121"/>
      <c r="J49" s="129"/>
      <c r="K49" s="129"/>
      <c r="L49" s="122"/>
    </row>
    <row r="50" spans="1:12" ht="54" customHeight="1">
      <c r="A50" s="205" t="s">
        <v>115</v>
      </c>
      <c r="B50" s="207" t="s">
        <v>154</v>
      </c>
      <c r="C50" s="209" t="s">
        <v>97</v>
      </c>
      <c r="D50" s="122">
        <f t="shared" si="0"/>
        <v>16700</v>
      </c>
      <c r="E50" s="129">
        <v>20040</v>
      </c>
      <c r="F50" s="129">
        <f t="shared" si="1"/>
        <v>13116.666666666668</v>
      </c>
      <c r="G50" s="129">
        <v>15740</v>
      </c>
      <c r="H50" s="129"/>
      <c r="I50" s="121"/>
      <c r="J50" s="129"/>
      <c r="K50" s="129"/>
      <c r="L50" s="122"/>
    </row>
    <row r="51" spans="1:12" ht="160.5" customHeight="1" hidden="1" thickBot="1">
      <c r="A51" s="206"/>
      <c r="B51" s="208"/>
      <c r="C51" s="210"/>
      <c r="D51" s="122">
        <f t="shared" si="0"/>
        <v>0</v>
      </c>
      <c r="E51" s="129"/>
      <c r="F51" s="129">
        <f t="shared" si="1"/>
        <v>0</v>
      </c>
      <c r="G51" s="129"/>
      <c r="H51" s="129"/>
      <c r="I51" s="121"/>
      <c r="J51" s="129"/>
      <c r="K51" s="129"/>
      <c r="L51" s="122"/>
    </row>
    <row r="52" spans="1:12" ht="27.75" customHeight="1">
      <c r="A52" s="147" t="s">
        <v>117</v>
      </c>
      <c r="B52" s="148" t="s">
        <v>42</v>
      </c>
      <c r="C52" s="151" t="s">
        <v>97</v>
      </c>
      <c r="D52" s="122">
        <f t="shared" si="0"/>
        <v>42933.333333333336</v>
      </c>
      <c r="E52" s="129">
        <v>51520</v>
      </c>
      <c r="F52" s="129">
        <f t="shared" si="1"/>
        <v>41025</v>
      </c>
      <c r="G52" s="129">
        <v>49230</v>
      </c>
      <c r="H52" s="129"/>
      <c r="I52" s="121"/>
      <c r="J52" s="129"/>
      <c r="K52" s="129"/>
      <c r="L52" s="122"/>
    </row>
    <row r="53" spans="1:12" ht="54.75" customHeight="1">
      <c r="A53" s="147" t="s">
        <v>118</v>
      </c>
      <c r="B53" s="148" t="s">
        <v>155</v>
      </c>
      <c r="C53" s="151" t="s">
        <v>97</v>
      </c>
      <c r="D53" s="122">
        <f t="shared" si="0"/>
        <v>23850</v>
      </c>
      <c r="E53" s="129">
        <v>28620</v>
      </c>
      <c r="F53" s="129">
        <f t="shared" si="1"/>
        <v>21466.666666666668</v>
      </c>
      <c r="G53" s="129">
        <v>25760</v>
      </c>
      <c r="H53" s="129"/>
      <c r="I53" s="121"/>
      <c r="J53" s="129"/>
      <c r="K53" s="129"/>
      <c r="L53" s="122"/>
    </row>
    <row r="54" spans="1:12" ht="62.25" customHeight="1">
      <c r="A54" s="139" t="s">
        <v>156</v>
      </c>
      <c r="B54" s="143" t="s">
        <v>157</v>
      </c>
      <c r="C54" s="150" t="s">
        <v>97</v>
      </c>
      <c r="D54" s="122">
        <f t="shared" si="0"/>
        <v>7633.333333333334</v>
      </c>
      <c r="E54" s="129">
        <v>9160</v>
      </c>
      <c r="F54" s="129">
        <f t="shared" si="1"/>
        <v>5966.666666666667</v>
      </c>
      <c r="G54" s="129">
        <v>7160</v>
      </c>
      <c r="H54" s="129"/>
      <c r="I54" s="121"/>
      <c r="J54" s="129"/>
      <c r="K54" s="129"/>
      <c r="L54" s="122"/>
    </row>
    <row r="55" spans="1:12" ht="30.75" customHeight="1">
      <c r="A55" s="147" t="s">
        <v>120</v>
      </c>
      <c r="B55" s="148" t="s">
        <v>46</v>
      </c>
      <c r="C55" s="151" t="s">
        <v>97</v>
      </c>
      <c r="D55" s="122">
        <f t="shared" si="0"/>
        <v>17891.666666666668</v>
      </c>
      <c r="E55" s="129">
        <v>21470</v>
      </c>
      <c r="F55" s="129">
        <f t="shared" si="1"/>
        <v>15508.333333333334</v>
      </c>
      <c r="G55" s="129">
        <v>18610</v>
      </c>
      <c r="H55" s="129"/>
      <c r="I55" s="121"/>
      <c r="J55" s="129"/>
      <c r="K55" s="129"/>
      <c r="L55" s="122"/>
    </row>
    <row r="56" spans="1:12" ht="32.25" customHeight="1">
      <c r="A56" s="139" t="s">
        <v>121</v>
      </c>
      <c r="B56" s="142" t="s">
        <v>48</v>
      </c>
      <c r="C56" s="150" t="s">
        <v>97</v>
      </c>
      <c r="D56" s="122">
        <f t="shared" si="0"/>
        <v>19083.333333333336</v>
      </c>
      <c r="E56" s="129">
        <v>22900</v>
      </c>
      <c r="F56" s="129">
        <f t="shared" si="1"/>
        <v>14550</v>
      </c>
      <c r="G56" s="129">
        <v>17460</v>
      </c>
      <c r="H56" s="129"/>
      <c r="I56" s="121"/>
      <c r="J56" s="129"/>
      <c r="K56" s="129"/>
      <c r="L56" s="122"/>
    </row>
    <row r="57" spans="1:12" ht="29.25" customHeight="1">
      <c r="A57" s="147" t="s">
        <v>122</v>
      </c>
      <c r="B57" s="148" t="s">
        <v>50</v>
      </c>
      <c r="C57" s="151" t="s">
        <v>97</v>
      </c>
      <c r="D57" s="122">
        <f t="shared" si="0"/>
        <v>13116.666666666668</v>
      </c>
      <c r="E57" s="129">
        <v>15740</v>
      </c>
      <c r="F57" s="129">
        <f t="shared" si="1"/>
        <v>8108.333333333334</v>
      </c>
      <c r="G57" s="129">
        <v>9730</v>
      </c>
      <c r="H57" s="129"/>
      <c r="I57" s="121"/>
      <c r="J57" s="129"/>
      <c r="K57" s="129"/>
      <c r="L57" s="122"/>
    </row>
    <row r="58" spans="1:12" ht="27.75" customHeight="1">
      <c r="A58" s="139" t="s">
        <v>51</v>
      </c>
      <c r="B58" s="142" t="s">
        <v>52</v>
      </c>
      <c r="C58" s="150" t="s">
        <v>97</v>
      </c>
      <c r="D58" s="122">
        <f t="shared" si="0"/>
        <v>16700</v>
      </c>
      <c r="E58" s="129">
        <v>20040</v>
      </c>
      <c r="F58" s="129">
        <f t="shared" si="1"/>
        <v>12400</v>
      </c>
      <c r="G58" s="129">
        <v>14880</v>
      </c>
      <c r="H58" s="129"/>
      <c r="I58" s="121"/>
      <c r="J58" s="129"/>
      <c r="K58" s="129"/>
      <c r="L58" s="122"/>
    </row>
    <row r="59" spans="1:12" ht="41.25" customHeight="1">
      <c r="A59" s="147" t="s">
        <v>53</v>
      </c>
      <c r="B59" s="148" t="s">
        <v>54</v>
      </c>
      <c r="C59" s="151" t="s">
        <v>97</v>
      </c>
      <c r="D59" s="122">
        <f t="shared" si="0"/>
        <v>9541.666666666668</v>
      </c>
      <c r="E59" s="129">
        <v>11450</v>
      </c>
      <c r="F59" s="129">
        <f t="shared" si="1"/>
        <v>9066.666666666668</v>
      </c>
      <c r="G59" s="129">
        <v>10880</v>
      </c>
      <c r="H59" s="129"/>
      <c r="I59" s="121"/>
      <c r="J59" s="129"/>
      <c r="K59" s="129"/>
      <c r="L59" s="122"/>
    </row>
    <row r="60" spans="1:12" ht="51" customHeight="1">
      <c r="A60" s="199" t="s">
        <v>55</v>
      </c>
      <c r="B60" s="201" t="s">
        <v>56</v>
      </c>
      <c r="C60" s="148" t="s">
        <v>97</v>
      </c>
      <c r="D60" s="122">
        <f t="shared" si="0"/>
        <v>23850</v>
      </c>
      <c r="E60" s="129">
        <v>28620</v>
      </c>
      <c r="F60" s="129">
        <f t="shared" si="1"/>
        <v>22183.333333333336</v>
      </c>
      <c r="G60" s="129">
        <v>26620</v>
      </c>
      <c r="H60" s="129"/>
      <c r="I60" s="121"/>
      <c r="J60" s="129"/>
      <c r="K60" s="129"/>
      <c r="L60" s="122"/>
    </row>
    <row r="61" spans="1:12" ht="198.75" customHeight="1" hidden="1" thickBot="1">
      <c r="A61" s="200"/>
      <c r="B61" s="202"/>
      <c r="C61" s="138" t="s">
        <v>97</v>
      </c>
      <c r="D61" s="122">
        <f t="shared" si="0"/>
        <v>0</v>
      </c>
      <c r="E61" s="129"/>
      <c r="F61" s="129">
        <f t="shared" si="1"/>
        <v>0</v>
      </c>
      <c r="G61" s="129"/>
      <c r="H61" s="129"/>
      <c r="I61" s="121"/>
      <c r="J61" s="129"/>
      <c r="K61" s="129"/>
      <c r="L61" s="122"/>
    </row>
    <row r="62" spans="1:12" ht="52.5" customHeight="1">
      <c r="A62" s="199" t="s">
        <v>57</v>
      </c>
      <c r="B62" s="201" t="s">
        <v>58</v>
      </c>
      <c r="C62" s="148" t="s">
        <v>97</v>
      </c>
      <c r="D62" s="122">
        <f t="shared" si="0"/>
        <v>8350</v>
      </c>
      <c r="E62" s="136">
        <v>10020</v>
      </c>
      <c r="F62" s="129">
        <f t="shared" si="1"/>
        <v>7391.666666666667</v>
      </c>
      <c r="G62" s="136">
        <v>8870</v>
      </c>
      <c r="H62" s="136"/>
      <c r="I62" s="136"/>
      <c r="J62" s="136"/>
      <c r="K62" s="136"/>
      <c r="L62" s="136"/>
    </row>
    <row r="63" spans="1:6" ht="26.25" customHeight="1" hidden="1" thickBot="1">
      <c r="A63" s="203"/>
      <c r="B63" s="204"/>
      <c r="C63" s="137" t="s">
        <v>97</v>
      </c>
      <c r="D63" s="122">
        <f t="shared" si="0"/>
        <v>0</v>
      </c>
      <c r="F63" s="129">
        <f t="shared" si="1"/>
        <v>0</v>
      </c>
    </row>
    <row r="64" spans="1:6" ht="25.5" customHeight="1" hidden="1">
      <c r="A64" s="200"/>
      <c r="B64" s="202"/>
      <c r="C64" s="138" t="s">
        <v>97</v>
      </c>
      <c r="D64" s="122">
        <f t="shared" si="0"/>
        <v>0</v>
      </c>
      <c r="F64" s="129">
        <f t="shared" si="1"/>
        <v>0</v>
      </c>
    </row>
    <row r="65" spans="1:12" ht="48" customHeight="1">
      <c r="A65" s="199" t="s">
        <v>59</v>
      </c>
      <c r="B65" s="201" t="s">
        <v>60</v>
      </c>
      <c r="C65" s="148" t="s">
        <v>97</v>
      </c>
      <c r="D65" s="122">
        <f t="shared" si="0"/>
        <v>4766.666666666667</v>
      </c>
      <c r="E65" s="136">
        <v>5720</v>
      </c>
      <c r="F65" s="129">
        <f t="shared" si="1"/>
        <v>4291.666666666667</v>
      </c>
      <c r="G65" s="136">
        <v>5150</v>
      </c>
      <c r="H65" s="136"/>
      <c r="I65" s="136"/>
      <c r="J65" s="136"/>
      <c r="K65" s="136"/>
      <c r="L65" s="136"/>
    </row>
    <row r="66" spans="1:6" ht="25.5" customHeight="1" hidden="1">
      <c r="A66" s="200"/>
      <c r="B66" s="202"/>
      <c r="C66" s="138" t="s">
        <v>97</v>
      </c>
      <c r="D66" s="122">
        <f t="shared" si="0"/>
        <v>0</v>
      </c>
      <c r="F66" s="129">
        <f t="shared" si="1"/>
        <v>0</v>
      </c>
    </row>
    <row r="67" spans="1:12" ht="26.25" customHeight="1">
      <c r="A67" s="199" t="s">
        <v>61</v>
      </c>
      <c r="B67" s="201" t="s">
        <v>62</v>
      </c>
      <c r="C67" s="148" t="s">
        <v>97</v>
      </c>
      <c r="D67" s="122">
        <f t="shared" si="0"/>
        <v>23850</v>
      </c>
      <c r="E67" s="136">
        <v>28620</v>
      </c>
      <c r="F67" s="129">
        <f t="shared" si="1"/>
        <v>22658.333333333336</v>
      </c>
      <c r="G67" s="136">
        <v>27190</v>
      </c>
      <c r="H67" s="136"/>
      <c r="I67" s="136"/>
      <c r="J67" s="136"/>
      <c r="K67" s="136"/>
      <c r="L67" s="136"/>
    </row>
    <row r="68" spans="1:6" ht="25.5" customHeight="1" hidden="1">
      <c r="A68" s="200"/>
      <c r="B68" s="202"/>
      <c r="C68" s="138" t="s">
        <v>97</v>
      </c>
      <c r="D68" s="122">
        <f t="shared" si="0"/>
        <v>0</v>
      </c>
      <c r="F68" s="129">
        <f t="shared" si="1"/>
        <v>0</v>
      </c>
    </row>
    <row r="69" spans="1:12" ht="93" customHeight="1">
      <c r="A69" s="199" t="s">
        <v>63</v>
      </c>
      <c r="B69" s="201" t="s">
        <v>64</v>
      </c>
      <c r="C69" s="148" t="s">
        <v>97</v>
      </c>
      <c r="D69" s="122">
        <f t="shared" si="0"/>
        <v>19083.333333333336</v>
      </c>
      <c r="E69" s="136">
        <v>22900</v>
      </c>
      <c r="F69" s="129">
        <f t="shared" si="1"/>
        <v>16700</v>
      </c>
      <c r="G69" s="136">
        <v>20040</v>
      </c>
      <c r="H69" s="136"/>
      <c r="I69" s="136"/>
      <c r="J69" s="136"/>
      <c r="K69" s="136"/>
      <c r="L69" s="136"/>
    </row>
    <row r="70" spans="1:6" ht="26.25" customHeight="1" hidden="1" thickBot="1">
      <c r="A70" s="203"/>
      <c r="B70" s="204"/>
      <c r="C70" s="137" t="s">
        <v>97</v>
      </c>
      <c r="D70" s="122">
        <f t="shared" si="0"/>
        <v>0</v>
      </c>
      <c r="F70" s="129">
        <f t="shared" si="1"/>
        <v>0</v>
      </c>
    </row>
    <row r="71" spans="1:6" ht="26.25" customHeight="1" hidden="1" thickBot="1">
      <c r="A71" s="203"/>
      <c r="B71" s="204"/>
      <c r="C71" s="137" t="s">
        <v>97</v>
      </c>
      <c r="D71" s="122">
        <f t="shared" si="0"/>
        <v>0</v>
      </c>
      <c r="F71" s="129">
        <f t="shared" si="1"/>
        <v>0</v>
      </c>
    </row>
    <row r="72" spans="1:6" ht="26.25" customHeight="1" hidden="1" thickBot="1">
      <c r="A72" s="203"/>
      <c r="B72" s="204"/>
      <c r="C72" s="137" t="s">
        <v>97</v>
      </c>
      <c r="D72" s="122">
        <f t="shared" si="0"/>
        <v>0</v>
      </c>
      <c r="F72" s="129">
        <f t="shared" si="1"/>
        <v>0</v>
      </c>
    </row>
    <row r="73" spans="1:6" ht="25.5" customHeight="1" hidden="1">
      <c r="A73" s="200"/>
      <c r="B73" s="202"/>
      <c r="C73" s="150" t="s">
        <v>97</v>
      </c>
      <c r="D73" s="122">
        <f t="shared" si="0"/>
        <v>0</v>
      </c>
      <c r="F73" s="129">
        <f t="shared" si="1"/>
        <v>0</v>
      </c>
    </row>
    <row r="74" spans="1:12" ht="122.25" customHeight="1">
      <c r="A74" s="203" t="s">
        <v>65</v>
      </c>
      <c r="B74" s="204" t="s">
        <v>158</v>
      </c>
      <c r="C74" s="148" t="s">
        <v>97</v>
      </c>
      <c r="D74" s="122">
        <f t="shared" si="0"/>
        <v>19083.333333333336</v>
      </c>
      <c r="E74" s="136">
        <v>22900</v>
      </c>
      <c r="F74" s="129">
        <f t="shared" si="1"/>
        <v>16700</v>
      </c>
      <c r="G74" s="136">
        <v>20040</v>
      </c>
      <c r="H74" s="136"/>
      <c r="I74" s="136"/>
      <c r="J74" s="136"/>
      <c r="K74" s="136"/>
      <c r="L74" s="136"/>
    </row>
    <row r="75" spans="1:6" ht="26.25" customHeight="1" hidden="1" thickBot="1">
      <c r="A75" s="203"/>
      <c r="B75" s="204"/>
      <c r="C75" s="137" t="s">
        <v>97</v>
      </c>
      <c r="D75" s="122">
        <f t="shared" si="0"/>
        <v>0</v>
      </c>
      <c r="F75" s="129">
        <f t="shared" si="1"/>
        <v>0</v>
      </c>
    </row>
    <row r="76" spans="1:6" ht="26.25" customHeight="1" hidden="1" thickBot="1">
      <c r="A76" s="203"/>
      <c r="B76" s="204"/>
      <c r="C76" s="137" t="s">
        <v>97</v>
      </c>
      <c r="D76" s="122">
        <f t="shared" si="0"/>
        <v>0</v>
      </c>
      <c r="F76" s="129">
        <f t="shared" si="1"/>
        <v>0</v>
      </c>
    </row>
    <row r="77" spans="1:6" ht="26.25" customHeight="1" hidden="1" thickBot="1">
      <c r="A77" s="203"/>
      <c r="B77" s="204"/>
      <c r="C77" s="137" t="s">
        <v>97</v>
      </c>
      <c r="D77" s="122">
        <f t="shared" si="0"/>
        <v>0</v>
      </c>
      <c r="F77" s="129">
        <f t="shared" si="1"/>
        <v>0</v>
      </c>
    </row>
    <row r="78" spans="1:6" ht="26.25" customHeight="1" hidden="1" thickBot="1">
      <c r="A78" s="203"/>
      <c r="B78" s="204"/>
      <c r="C78" s="137" t="s">
        <v>97</v>
      </c>
      <c r="D78" s="122">
        <f t="shared" si="0"/>
        <v>0</v>
      </c>
      <c r="F78" s="129">
        <f t="shared" si="1"/>
        <v>0</v>
      </c>
    </row>
    <row r="79" spans="1:6" ht="26.25" customHeight="1" hidden="1" thickBot="1">
      <c r="A79" s="203"/>
      <c r="B79" s="204"/>
      <c r="C79" s="150" t="s">
        <v>97</v>
      </c>
      <c r="D79" s="122">
        <f t="shared" si="0"/>
        <v>0</v>
      </c>
      <c r="F79" s="129">
        <f t="shared" si="1"/>
        <v>0</v>
      </c>
    </row>
    <row r="80" spans="1:12" ht="110.25" customHeight="1">
      <c r="A80" s="199" t="s">
        <v>67</v>
      </c>
      <c r="B80" s="201" t="s">
        <v>159</v>
      </c>
      <c r="C80" s="148" t="s">
        <v>97</v>
      </c>
      <c r="D80" s="122">
        <f t="shared" si="0"/>
        <v>20275</v>
      </c>
      <c r="E80" s="136">
        <v>24330</v>
      </c>
      <c r="F80" s="129">
        <f t="shared" si="1"/>
        <v>17891.666666666668</v>
      </c>
      <c r="G80" s="136">
        <v>21470</v>
      </c>
      <c r="H80" s="136"/>
      <c r="I80" s="136"/>
      <c r="J80" s="136"/>
      <c r="K80" s="136"/>
      <c r="L80" s="136"/>
    </row>
    <row r="81" spans="1:6" ht="25.5" customHeight="1" hidden="1">
      <c r="A81" s="200"/>
      <c r="B81" s="202"/>
      <c r="C81" s="138" t="s">
        <v>97</v>
      </c>
      <c r="D81" s="122">
        <f t="shared" si="0"/>
        <v>0</v>
      </c>
      <c r="F81" s="129">
        <f t="shared" si="1"/>
        <v>0</v>
      </c>
    </row>
    <row r="82" spans="1:12" ht="94.5" customHeight="1">
      <c r="A82" s="199" t="s">
        <v>69</v>
      </c>
      <c r="B82" s="201" t="s">
        <v>70</v>
      </c>
      <c r="C82" s="148" t="s">
        <v>97</v>
      </c>
      <c r="D82" s="122">
        <f t="shared" si="0"/>
        <v>19083.333333333336</v>
      </c>
      <c r="E82" s="136">
        <v>22900</v>
      </c>
      <c r="F82" s="129">
        <f t="shared" si="1"/>
        <v>16700</v>
      </c>
      <c r="G82" s="136">
        <v>20040</v>
      </c>
      <c r="H82" s="136"/>
      <c r="I82" s="136"/>
      <c r="J82" s="136"/>
      <c r="K82" s="136"/>
      <c r="L82" s="136"/>
    </row>
    <row r="83" spans="1:6" ht="26.25" customHeight="1" hidden="1" thickBot="1">
      <c r="A83" s="203"/>
      <c r="B83" s="204"/>
      <c r="C83" s="137" t="s">
        <v>97</v>
      </c>
      <c r="D83" s="122">
        <f t="shared" si="0"/>
        <v>0</v>
      </c>
      <c r="F83" s="129">
        <f t="shared" si="1"/>
        <v>0</v>
      </c>
    </row>
    <row r="84" spans="1:6" ht="26.25" customHeight="1" hidden="1" thickBot="1">
      <c r="A84" s="203"/>
      <c r="B84" s="204"/>
      <c r="C84" s="137" t="s">
        <v>97</v>
      </c>
      <c r="D84" s="122">
        <f t="shared" si="0"/>
        <v>0</v>
      </c>
      <c r="F84" s="129">
        <f t="shared" si="1"/>
        <v>0</v>
      </c>
    </row>
    <row r="85" spans="1:6" ht="26.25" customHeight="1" hidden="1" thickBot="1">
      <c r="A85" s="203"/>
      <c r="B85" s="204"/>
      <c r="C85" s="137" t="s">
        <v>97</v>
      </c>
      <c r="D85" s="122">
        <f t="shared" si="0"/>
        <v>0</v>
      </c>
      <c r="F85" s="129">
        <f t="shared" si="1"/>
        <v>0</v>
      </c>
    </row>
    <row r="86" spans="1:6" ht="25.5" customHeight="1" hidden="1">
      <c r="A86" s="200"/>
      <c r="B86" s="202"/>
      <c r="C86" s="150" t="s">
        <v>97</v>
      </c>
      <c r="D86" s="122">
        <f t="shared" si="0"/>
        <v>0</v>
      </c>
      <c r="F86" s="129">
        <f t="shared" si="1"/>
        <v>0</v>
      </c>
    </row>
    <row r="87" spans="1:12" ht="65.25" customHeight="1">
      <c r="A87" s="199" t="s">
        <v>71</v>
      </c>
      <c r="B87" s="201" t="s">
        <v>160</v>
      </c>
      <c r="C87" s="148" t="s">
        <v>97</v>
      </c>
      <c r="D87" s="122">
        <f aca="true" t="shared" si="2" ref="D87:D101">E87/1.2</f>
        <v>19083.333333333336</v>
      </c>
      <c r="E87" s="136">
        <v>22900</v>
      </c>
      <c r="F87" s="129">
        <f aca="true" t="shared" si="3" ref="F87:F101">G87/1.2</f>
        <v>10733.333333333334</v>
      </c>
      <c r="G87" s="136">
        <v>12880</v>
      </c>
      <c r="H87" s="136"/>
      <c r="I87" s="136"/>
      <c r="J87" s="136"/>
      <c r="K87" s="136"/>
      <c r="L87" s="136"/>
    </row>
    <row r="88" spans="1:6" ht="25.5" customHeight="1" hidden="1">
      <c r="A88" s="200"/>
      <c r="B88" s="202"/>
      <c r="C88" s="150" t="s">
        <v>97</v>
      </c>
      <c r="D88" s="122">
        <f t="shared" si="2"/>
        <v>0</v>
      </c>
      <c r="F88" s="129">
        <f t="shared" si="3"/>
        <v>0</v>
      </c>
    </row>
    <row r="89" spans="1:12" ht="45.75" customHeight="1">
      <c r="A89" s="199" t="s">
        <v>73</v>
      </c>
      <c r="B89" s="201" t="s">
        <v>74</v>
      </c>
      <c r="C89" s="148" t="s">
        <v>97</v>
      </c>
      <c r="D89" s="122">
        <f t="shared" si="2"/>
        <v>2025</v>
      </c>
      <c r="E89" s="136">
        <v>2430</v>
      </c>
      <c r="F89" s="129">
        <f t="shared" si="3"/>
        <v>1008.3333333333334</v>
      </c>
      <c r="G89" s="136">
        <v>1210</v>
      </c>
      <c r="H89" s="136"/>
      <c r="I89" s="136"/>
      <c r="J89" s="136"/>
      <c r="K89" s="136"/>
      <c r="L89" s="136"/>
    </row>
    <row r="90" spans="1:6" ht="26.25" customHeight="1" hidden="1" thickBot="1">
      <c r="A90" s="203"/>
      <c r="B90" s="204"/>
      <c r="C90" s="137" t="s">
        <v>97</v>
      </c>
      <c r="D90" s="122">
        <f t="shared" si="2"/>
        <v>0</v>
      </c>
      <c r="F90" s="129">
        <f t="shared" si="3"/>
        <v>0</v>
      </c>
    </row>
    <row r="91" spans="1:6" ht="26.25" customHeight="1" hidden="1" thickBot="1">
      <c r="A91" s="203"/>
      <c r="B91" s="204"/>
      <c r="C91" s="137" t="s">
        <v>97</v>
      </c>
      <c r="D91" s="122">
        <f t="shared" si="2"/>
        <v>0</v>
      </c>
      <c r="F91" s="129">
        <f t="shared" si="3"/>
        <v>0</v>
      </c>
    </row>
    <row r="92" spans="1:6" ht="26.25" customHeight="1" hidden="1" thickBot="1">
      <c r="A92" s="203"/>
      <c r="B92" s="204"/>
      <c r="C92" s="137" t="s">
        <v>97</v>
      </c>
      <c r="D92" s="122">
        <f t="shared" si="2"/>
        <v>0</v>
      </c>
      <c r="F92" s="129">
        <f t="shared" si="3"/>
        <v>0</v>
      </c>
    </row>
    <row r="93" spans="1:6" ht="25.5" customHeight="1" hidden="1">
      <c r="A93" s="200"/>
      <c r="B93" s="202"/>
      <c r="C93" s="150" t="s">
        <v>97</v>
      </c>
      <c r="D93" s="122">
        <f t="shared" si="2"/>
        <v>0</v>
      </c>
      <c r="F93" s="129">
        <f t="shared" si="3"/>
        <v>0</v>
      </c>
    </row>
    <row r="94" spans="1:12" ht="49.5" customHeight="1">
      <c r="A94" s="203" t="s">
        <v>75</v>
      </c>
      <c r="B94" s="204" t="s">
        <v>76</v>
      </c>
      <c r="C94" s="148" t="s">
        <v>97</v>
      </c>
      <c r="D94" s="122">
        <f t="shared" si="2"/>
        <v>3566.666666666667</v>
      </c>
      <c r="E94" s="136">
        <v>4280</v>
      </c>
      <c r="F94" s="129">
        <f t="shared" si="3"/>
        <v>1775</v>
      </c>
      <c r="G94" s="136">
        <v>2130</v>
      </c>
      <c r="H94" s="136"/>
      <c r="I94" s="136"/>
      <c r="J94" s="136"/>
      <c r="K94" s="136"/>
      <c r="L94" s="136"/>
    </row>
    <row r="95" spans="1:6" ht="25.5" customHeight="1" hidden="1">
      <c r="A95" s="203"/>
      <c r="B95" s="204"/>
      <c r="C95" s="150" t="s">
        <v>97</v>
      </c>
      <c r="D95" s="122">
        <f t="shared" si="2"/>
        <v>0</v>
      </c>
      <c r="F95" s="129">
        <f t="shared" si="3"/>
        <v>0</v>
      </c>
    </row>
    <row r="96" spans="1:12" ht="30.75" customHeight="1">
      <c r="A96" s="199" t="s">
        <v>77</v>
      </c>
      <c r="B96" s="201" t="s">
        <v>127</v>
      </c>
      <c r="C96" s="148" t="s">
        <v>97</v>
      </c>
      <c r="D96" s="122">
        <f t="shared" si="2"/>
        <v>825</v>
      </c>
      <c r="E96" s="136">
        <v>990</v>
      </c>
      <c r="F96" s="129">
        <f t="shared" si="3"/>
        <v>408.33333333333337</v>
      </c>
      <c r="G96" s="136">
        <v>490</v>
      </c>
      <c r="H96" s="136"/>
      <c r="I96" s="136"/>
      <c r="J96" s="136"/>
      <c r="K96" s="136"/>
      <c r="L96" s="136"/>
    </row>
    <row r="97" spans="1:6" ht="25.5" customHeight="1" hidden="1">
      <c r="A97" s="200"/>
      <c r="B97" s="202"/>
      <c r="C97" s="150" t="s">
        <v>97</v>
      </c>
      <c r="D97" s="122">
        <f t="shared" si="2"/>
        <v>0</v>
      </c>
      <c r="F97" s="129">
        <f t="shared" si="3"/>
        <v>0</v>
      </c>
    </row>
    <row r="98" spans="1:12" ht="47.25" customHeight="1">
      <c r="A98" s="199" t="s">
        <v>161</v>
      </c>
      <c r="B98" s="144" t="s">
        <v>167</v>
      </c>
      <c r="C98" s="148" t="s">
        <v>97</v>
      </c>
      <c r="D98" s="122">
        <f t="shared" si="2"/>
        <v>1183.3333333333335</v>
      </c>
      <c r="E98" s="136">
        <v>1420</v>
      </c>
      <c r="F98" s="129">
        <f t="shared" si="3"/>
        <v>1183.3333333333335</v>
      </c>
      <c r="G98" s="136">
        <v>1420</v>
      </c>
      <c r="H98" s="136"/>
      <c r="I98" s="136"/>
      <c r="J98" s="136"/>
      <c r="K98" s="136"/>
      <c r="L98" s="136"/>
    </row>
    <row r="99" spans="1:6" ht="15.75" customHeight="1" hidden="1" thickBot="1">
      <c r="A99" s="203"/>
      <c r="B99" s="143"/>
      <c r="C99" s="137"/>
      <c r="D99" s="122">
        <f t="shared" si="2"/>
        <v>0</v>
      </c>
      <c r="F99" s="129">
        <f t="shared" si="3"/>
        <v>0</v>
      </c>
    </row>
    <row r="100" spans="1:6" ht="15" customHeight="1" hidden="1">
      <c r="A100" s="200"/>
      <c r="B100" s="145"/>
      <c r="C100" s="150"/>
      <c r="D100" s="122">
        <f t="shared" si="2"/>
        <v>0</v>
      </c>
      <c r="F100" s="129">
        <f t="shared" si="3"/>
        <v>0</v>
      </c>
    </row>
    <row r="101" spans="1:12" ht="35.25" customHeight="1">
      <c r="A101" s="199" t="s">
        <v>162</v>
      </c>
      <c r="B101" s="201" t="s">
        <v>163</v>
      </c>
      <c r="C101" s="148" t="s">
        <v>97</v>
      </c>
      <c r="D101" s="122">
        <f t="shared" si="2"/>
        <v>1225</v>
      </c>
      <c r="E101" s="136">
        <v>1470</v>
      </c>
      <c r="F101" s="129">
        <f t="shared" si="3"/>
        <v>1225</v>
      </c>
      <c r="G101" s="136">
        <v>1470</v>
      </c>
      <c r="H101" s="136"/>
      <c r="I101" s="136"/>
      <c r="J101" s="136"/>
      <c r="K101" s="136"/>
      <c r="L101" s="136"/>
    </row>
    <row r="102" spans="1:3" ht="12.75" hidden="1">
      <c r="A102" s="200"/>
      <c r="B102" s="202"/>
      <c r="C102" s="138"/>
    </row>
    <row r="103" spans="1:12" ht="12.75">
      <c r="A103" s="130"/>
      <c r="B103" s="130"/>
      <c r="C103" s="118"/>
      <c r="D103" s="119"/>
      <c r="E103" s="136"/>
      <c r="F103" s="136"/>
      <c r="G103" s="136"/>
      <c r="H103" s="136"/>
      <c r="I103" s="136"/>
      <c r="J103" s="136"/>
      <c r="K103" s="136"/>
      <c r="L103" s="136"/>
    </row>
    <row r="107" ht="12.75">
      <c r="B107" t="s">
        <v>181</v>
      </c>
    </row>
    <row r="110" spans="2:7" ht="12.75">
      <c r="B110" t="s">
        <v>206</v>
      </c>
      <c r="G110" s="153" t="s">
        <v>209</v>
      </c>
    </row>
    <row r="111" spans="2:7" ht="12.75">
      <c r="B111" s="152" t="s">
        <v>207</v>
      </c>
      <c r="G111" s="154" t="s">
        <v>170</v>
      </c>
    </row>
    <row r="114" ht="12.75">
      <c r="B114" s="98" t="s">
        <v>208</v>
      </c>
    </row>
  </sheetData>
  <sheetProtection/>
  <mergeCells count="75">
    <mergeCell ref="B12:G12"/>
    <mergeCell ref="H12:K12"/>
    <mergeCell ref="D13:G13"/>
    <mergeCell ref="F14:G14"/>
    <mergeCell ref="D14:E15"/>
    <mergeCell ref="F15:G15"/>
    <mergeCell ref="J13:K13"/>
    <mergeCell ref="A21:A22"/>
    <mergeCell ref="B21:B22"/>
    <mergeCell ref="C21:C22"/>
    <mergeCell ref="E39:E40"/>
    <mergeCell ref="D39:D40"/>
    <mergeCell ref="B35:B36"/>
    <mergeCell ref="C35:C36"/>
    <mergeCell ref="D28:D30"/>
    <mergeCell ref="E28:E30"/>
    <mergeCell ref="F39:F40"/>
    <mergeCell ref="A23:A24"/>
    <mergeCell ref="B23:B24"/>
    <mergeCell ref="C23:C24"/>
    <mergeCell ref="A28:A30"/>
    <mergeCell ref="C28:C30"/>
    <mergeCell ref="A33:A34"/>
    <mergeCell ref="B33:B34"/>
    <mergeCell ref="C33:C34"/>
    <mergeCell ref="A35:A36"/>
    <mergeCell ref="C50:C51"/>
    <mergeCell ref="A60:A61"/>
    <mergeCell ref="B60:B61"/>
    <mergeCell ref="A43:A44"/>
    <mergeCell ref="B43:B44"/>
    <mergeCell ref="C43:C44"/>
    <mergeCell ref="A45:A47"/>
    <mergeCell ref="B45:B47"/>
    <mergeCell ref="C45:C47"/>
    <mergeCell ref="A62:A64"/>
    <mergeCell ref="B62:B64"/>
    <mergeCell ref="A65:A66"/>
    <mergeCell ref="B65:B66"/>
    <mergeCell ref="A50:A51"/>
    <mergeCell ref="B50:B51"/>
    <mergeCell ref="A74:A79"/>
    <mergeCell ref="B74:B79"/>
    <mergeCell ref="A80:A81"/>
    <mergeCell ref="B80:B81"/>
    <mergeCell ref="A67:A68"/>
    <mergeCell ref="B67:B68"/>
    <mergeCell ref="A69:A73"/>
    <mergeCell ref="B69:B73"/>
    <mergeCell ref="A98:A100"/>
    <mergeCell ref="A101:A102"/>
    <mergeCell ref="B101:B102"/>
    <mergeCell ref="A89:A93"/>
    <mergeCell ref="B89:B93"/>
    <mergeCell ref="A94:A95"/>
    <mergeCell ref="B94:B95"/>
    <mergeCell ref="F28:F30"/>
    <mergeCell ref="G28:G30"/>
    <mergeCell ref="H28:H30"/>
    <mergeCell ref="I28:I30"/>
    <mergeCell ref="A96:A97"/>
    <mergeCell ref="B96:B97"/>
    <mergeCell ref="A82:A86"/>
    <mergeCell ref="B82:B86"/>
    <mergeCell ref="A87:A88"/>
    <mergeCell ref="B87:B88"/>
    <mergeCell ref="J28:J30"/>
    <mergeCell ref="K28:K30"/>
    <mergeCell ref="L28:L30"/>
    <mergeCell ref="G39:G40"/>
    <mergeCell ref="H39:H40"/>
    <mergeCell ref="I39:I40"/>
    <mergeCell ref="J39:J40"/>
    <mergeCell ref="K39:K40"/>
    <mergeCell ref="L39:L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P94" sqref="P94:Q94"/>
    </sheetView>
  </sheetViews>
  <sheetFormatPr defaultColWidth="9.00390625" defaultRowHeight="12.75"/>
  <cols>
    <col min="1" max="1" width="7.125" style="0" customWidth="1"/>
    <col min="2" max="2" width="19.625" style="0" customWidth="1"/>
    <col min="3" max="3" width="5.625" style="0" customWidth="1"/>
    <col min="4" max="4" width="7.00390625" style="0" customWidth="1"/>
    <col min="5" max="5" width="0.2421875" style="0" hidden="1" customWidth="1"/>
    <col min="6" max="6" width="6.625" style="0" customWidth="1"/>
    <col min="7" max="7" width="6.75390625" style="0" customWidth="1"/>
    <col min="8" max="8" width="7.875" style="0" customWidth="1"/>
    <col min="9" max="9" width="7.625" style="0" customWidth="1"/>
    <col min="10" max="10" width="0.12890625" style="0" customWidth="1"/>
    <col min="11" max="11" width="6.375" style="0" customWidth="1"/>
    <col min="12" max="12" width="6.875" style="0" customWidth="1"/>
    <col min="13" max="13" width="0.12890625" style="0" customWidth="1"/>
    <col min="14" max="14" width="8.00390625" style="0" customWidth="1"/>
    <col min="15" max="15" width="7.00390625" style="0" customWidth="1"/>
    <col min="16" max="16" width="2.375" style="0" hidden="1" customWidth="1"/>
    <col min="17" max="17" width="6.875" style="0" customWidth="1"/>
    <col min="18" max="18" width="6.375" style="0" customWidth="1"/>
    <col min="19" max="19" width="6.875" style="0" customWidth="1"/>
    <col min="20" max="20" width="5.75390625" style="0" customWidth="1"/>
    <col min="21" max="21" width="5.875" style="0" customWidth="1"/>
  </cols>
  <sheetData>
    <row r="1" ht="12.75">
      <c r="A1" s="2"/>
    </row>
    <row r="2" spans="1:16" ht="15">
      <c r="A2" s="47"/>
      <c r="B2" s="63" t="s">
        <v>174</v>
      </c>
      <c r="C2" s="48"/>
      <c r="D2" s="48"/>
      <c r="E2" s="48"/>
      <c r="F2" s="48"/>
      <c r="G2" s="48"/>
      <c r="H2" s="48"/>
      <c r="I2" s="48"/>
      <c r="J2" s="44"/>
      <c r="K2" s="44"/>
      <c r="L2" s="44"/>
      <c r="M2" s="44"/>
      <c r="N2" s="44"/>
      <c r="O2" s="44"/>
      <c r="P2" s="44"/>
    </row>
    <row r="3" spans="1:16" ht="15">
      <c r="A3" s="45" t="s">
        <v>130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3:22" ht="15">
      <c r="C4" s="62" t="s">
        <v>213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7" t="s">
        <v>175</v>
      </c>
      <c r="T4" s="7"/>
      <c r="U4" s="7"/>
      <c r="V4" s="7"/>
    </row>
    <row r="5" spans="1:16" ht="15">
      <c r="A5" s="45" t="s">
        <v>131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5">
      <c r="A6" s="4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ht="1.5" customHeight="1" thickBot="1">
      <c r="A7" s="2"/>
    </row>
    <row r="8" ht="16.5" hidden="1" thickBot="1">
      <c r="A8" s="11"/>
    </row>
    <row r="9" spans="1:21" ht="15.75">
      <c r="A9" s="34"/>
      <c r="B9" s="30"/>
      <c r="C9" s="30"/>
      <c r="D9" s="232" t="s">
        <v>135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4"/>
      <c r="T9" s="238"/>
      <c r="U9" s="239"/>
    </row>
    <row r="10" spans="1:21" ht="16.5" thickBot="1">
      <c r="A10" s="35"/>
      <c r="B10" s="36"/>
      <c r="C10" s="36"/>
      <c r="D10" s="235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7"/>
      <c r="T10" s="240" t="s">
        <v>136</v>
      </c>
      <c r="U10" s="241"/>
    </row>
    <row r="11" spans="1:21" ht="16.5" thickBot="1">
      <c r="A11" s="35"/>
      <c r="B11" s="36"/>
      <c r="C11" s="36"/>
      <c r="D11" s="238" t="s">
        <v>139</v>
      </c>
      <c r="E11" s="243"/>
      <c r="F11" s="243"/>
      <c r="G11" s="243"/>
      <c r="H11" s="239"/>
      <c r="I11" s="238" t="s">
        <v>140</v>
      </c>
      <c r="J11" s="243"/>
      <c r="K11" s="243"/>
      <c r="L11" s="243"/>
      <c r="M11" s="243"/>
      <c r="N11" s="243"/>
      <c r="O11" s="238" t="s">
        <v>141</v>
      </c>
      <c r="P11" s="243"/>
      <c r="Q11" s="243"/>
      <c r="R11" s="243"/>
      <c r="S11" s="239"/>
      <c r="T11" s="242" t="s">
        <v>137</v>
      </c>
      <c r="U11" s="241"/>
    </row>
    <row r="12" spans="1:21" ht="15.75" customHeight="1">
      <c r="A12" s="35" t="s">
        <v>0</v>
      </c>
      <c r="B12" s="36"/>
      <c r="C12" s="117" t="s">
        <v>133</v>
      </c>
      <c r="D12" s="232" t="s">
        <v>185</v>
      </c>
      <c r="E12" s="233"/>
      <c r="F12" s="234"/>
      <c r="G12" s="233" t="s">
        <v>186</v>
      </c>
      <c r="H12" s="234"/>
      <c r="I12" s="232" t="s">
        <v>185</v>
      </c>
      <c r="J12" s="233"/>
      <c r="K12" s="234"/>
      <c r="L12" s="232" t="s">
        <v>186</v>
      </c>
      <c r="M12" s="233"/>
      <c r="N12" s="234"/>
      <c r="O12" s="232" t="s">
        <v>185</v>
      </c>
      <c r="P12" s="233"/>
      <c r="Q12" s="234"/>
      <c r="R12" s="233" t="s">
        <v>186</v>
      </c>
      <c r="S12" s="234"/>
      <c r="T12" s="242" t="s">
        <v>138</v>
      </c>
      <c r="U12" s="241"/>
    </row>
    <row r="13" spans="1:21" ht="48" thickBot="1">
      <c r="A13" s="35" t="s">
        <v>1</v>
      </c>
      <c r="B13" s="36" t="s">
        <v>132</v>
      </c>
      <c r="C13" s="117" t="s">
        <v>134</v>
      </c>
      <c r="D13" s="235"/>
      <c r="E13" s="236"/>
      <c r="F13" s="237"/>
      <c r="G13" s="236"/>
      <c r="H13" s="237"/>
      <c r="I13" s="235"/>
      <c r="J13" s="236"/>
      <c r="K13" s="237"/>
      <c r="L13" s="235"/>
      <c r="M13" s="236"/>
      <c r="N13" s="237"/>
      <c r="O13" s="235"/>
      <c r="P13" s="236"/>
      <c r="Q13" s="237"/>
      <c r="R13" s="236"/>
      <c r="S13" s="237"/>
      <c r="T13" s="246"/>
      <c r="U13" s="247"/>
    </row>
    <row r="14" spans="1:21" ht="32.25" customHeight="1">
      <c r="A14" s="22"/>
      <c r="B14" s="21"/>
      <c r="C14" s="21"/>
      <c r="D14" s="36"/>
      <c r="E14" s="248"/>
      <c r="F14" s="249"/>
      <c r="G14" s="23"/>
      <c r="H14" s="23"/>
      <c r="I14" s="33"/>
      <c r="J14" s="248"/>
      <c r="K14" s="249"/>
      <c r="L14" s="4"/>
      <c r="M14" s="262"/>
      <c r="N14" s="36"/>
      <c r="O14" s="36"/>
      <c r="P14" s="248"/>
      <c r="Q14" s="249"/>
      <c r="R14" s="23"/>
      <c r="S14" s="23"/>
      <c r="T14" s="260" t="s">
        <v>142</v>
      </c>
      <c r="U14" s="244" t="s">
        <v>6</v>
      </c>
    </row>
    <row r="15" spans="1:21" ht="79.5" thickBot="1">
      <c r="A15" s="14"/>
      <c r="B15" s="8"/>
      <c r="C15" s="8"/>
      <c r="D15" s="25" t="s">
        <v>144</v>
      </c>
      <c r="E15" s="235" t="s">
        <v>145</v>
      </c>
      <c r="F15" s="237"/>
      <c r="G15" s="25" t="s">
        <v>144</v>
      </c>
      <c r="H15" s="25" t="s">
        <v>145</v>
      </c>
      <c r="I15" s="26" t="s">
        <v>144</v>
      </c>
      <c r="J15" s="235" t="s">
        <v>145</v>
      </c>
      <c r="K15" s="237"/>
      <c r="L15" s="24" t="s">
        <v>144</v>
      </c>
      <c r="M15" s="263"/>
      <c r="N15" s="25" t="s">
        <v>145</v>
      </c>
      <c r="O15" s="25" t="s">
        <v>144</v>
      </c>
      <c r="P15" s="235" t="s">
        <v>145</v>
      </c>
      <c r="Q15" s="237"/>
      <c r="R15" s="25" t="s">
        <v>144</v>
      </c>
      <c r="S15" s="25" t="s">
        <v>145</v>
      </c>
      <c r="T15" s="261"/>
      <c r="U15" s="245"/>
    </row>
    <row r="16" spans="1:21" ht="16.5" thickBot="1">
      <c r="A16" s="38">
        <v>1</v>
      </c>
      <c r="B16" s="39">
        <v>2</v>
      </c>
      <c r="C16" s="39">
        <v>3</v>
      </c>
      <c r="D16" s="40">
        <v>4</v>
      </c>
      <c r="E16" s="253">
        <v>5</v>
      </c>
      <c r="F16" s="254"/>
      <c r="G16" s="40">
        <v>6</v>
      </c>
      <c r="H16" s="39">
        <v>7</v>
      </c>
      <c r="I16" s="40">
        <v>8</v>
      </c>
      <c r="J16" s="253">
        <v>9</v>
      </c>
      <c r="K16" s="254"/>
      <c r="L16" s="253">
        <v>10</v>
      </c>
      <c r="M16" s="254"/>
      <c r="N16" s="40">
        <v>11</v>
      </c>
      <c r="O16" s="39">
        <v>12</v>
      </c>
      <c r="P16" s="255">
        <v>13</v>
      </c>
      <c r="Q16" s="256"/>
      <c r="R16" s="40">
        <v>14</v>
      </c>
      <c r="S16" s="40">
        <v>15</v>
      </c>
      <c r="T16" s="40">
        <v>16</v>
      </c>
      <c r="U16" s="40">
        <v>17</v>
      </c>
    </row>
    <row r="17" spans="1:21" ht="78" customHeight="1" thickBot="1">
      <c r="A17" s="250" t="s">
        <v>3</v>
      </c>
      <c r="B17" s="257" t="s">
        <v>4</v>
      </c>
      <c r="C17" s="250" t="s">
        <v>97</v>
      </c>
      <c r="D17" s="111">
        <v>7158</v>
      </c>
      <c r="E17" s="225">
        <f>P17</f>
        <v>8590</v>
      </c>
      <c r="F17" s="226"/>
      <c r="G17" s="111">
        <f>R17</f>
        <v>2383.3333333333335</v>
      </c>
      <c r="H17" s="114">
        <f>S17</f>
        <v>2860</v>
      </c>
      <c r="I17" s="111">
        <v>4324</v>
      </c>
      <c r="J17" s="225">
        <v>5100</v>
      </c>
      <c r="K17" s="226"/>
      <c r="L17" s="225">
        <v>1499</v>
      </c>
      <c r="M17" s="226"/>
      <c r="N17" s="111">
        <v>1770</v>
      </c>
      <c r="O17" s="114">
        <v>7158</v>
      </c>
      <c r="P17" s="227">
        <v>8590</v>
      </c>
      <c r="Q17" s="228"/>
      <c r="R17" s="111">
        <f>S17/1.2</f>
        <v>2383.3333333333335</v>
      </c>
      <c r="S17" s="111">
        <v>2860</v>
      </c>
      <c r="T17" s="111">
        <f>P17/J17*100</f>
        <v>168.4313725490196</v>
      </c>
      <c r="U17" s="111">
        <f>S17/N17*100</f>
        <v>161.5819209039548</v>
      </c>
    </row>
    <row r="18" spans="1:21" ht="137.25" customHeight="1" hidden="1" thickBot="1">
      <c r="A18" s="252"/>
      <c r="B18" s="258"/>
      <c r="C18" s="252"/>
      <c r="D18" s="111"/>
      <c r="E18" s="225"/>
      <c r="F18" s="226"/>
      <c r="G18" s="111"/>
      <c r="H18" s="114"/>
      <c r="I18" s="111"/>
      <c r="J18" s="225"/>
      <c r="K18" s="226"/>
      <c r="L18" s="225"/>
      <c r="M18" s="226"/>
      <c r="N18" s="111"/>
      <c r="O18" s="114"/>
      <c r="P18" s="227"/>
      <c r="Q18" s="228"/>
      <c r="R18" s="111"/>
      <c r="S18" s="111"/>
      <c r="T18" s="111"/>
      <c r="U18" s="111"/>
    </row>
    <row r="19" spans="1:21" ht="77.25" customHeight="1" thickBot="1">
      <c r="A19" s="250" t="s">
        <v>7</v>
      </c>
      <c r="B19" s="257" t="s">
        <v>8</v>
      </c>
      <c r="C19" s="250" t="s">
        <v>97</v>
      </c>
      <c r="D19" s="111">
        <f aca="true" t="shared" si="0" ref="D19:D82">O19</f>
        <v>4767</v>
      </c>
      <c r="E19" s="225">
        <f aca="true" t="shared" si="1" ref="E19:E82">P19</f>
        <v>5720</v>
      </c>
      <c r="F19" s="226"/>
      <c r="G19" s="111">
        <f aca="true" t="shared" si="2" ref="G19:G82">R19</f>
        <v>4766.666666666667</v>
      </c>
      <c r="H19" s="114">
        <f aca="true" t="shared" si="3" ref="H19:H82">S19</f>
        <v>5720</v>
      </c>
      <c r="I19" s="111">
        <v>920</v>
      </c>
      <c r="J19" s="225">
        <v>1090</v>
      </c>
      <c r="K19" s="226"/>
      <c r="L19" s="225">
        <v>920</v>
      </c>
      <c r="M19" s="226"/>
      <c r="N19" s="111">
        <v>1090</v>
      </c>
      <c r="O19" s="114">
        <v>4767</v>
      </c>
      <c r="P19" s="227">
        <v>5720</v>
      </c>
      <c r="Q19" s="228"/>
      <c r="R19" s="111">
        <f aca="true" t="shared" si="4" ref="R19:R82">S19/1.2</f>
        <v>4766.666666666667</v>
      </c>
      <c r="S19" s="111">
        <v>5720</v>
      </c>
      <c r="T19" s="111">
        <f aca="true" t="shared" si="5" ref="T19:T82">P19/J19*100</f>
        <v>524.7706422018348</v>
      </c>
      <c r="U19" s="111">
        <f aca="true" t="shared" si="6" ref="U19:U82">S19/N19*100</f>
        <v>524.7706422018348</v>
      </c>
    </row>
    <row r="20" spans="1:21" ht="13.5" customHeight="1" hidden="1" thickBot="1">
      <c r="A20" s="252"/>
      <c r="B20" s="258"/>
      <c r="C20" s="252"/>
      <c r="D20" s="111">
        <f t="shared" si="0"/>
        <v>0</v>
      </c>
      <c r="E20" s="225">
        <f t="shared" si="1"/>
        <v>0</v>
      </c>
      <c r="F20" s="226"/>
      <c r="G20" s="111">
        <f t="shared" si="2"/>
        <v>0</v>
      </c>
      <c r="H20" s="114">
        <f t="shared" si="3"/>
        <v>0</v>
      </c>
      <c r="I20" s="111"/>
      <c r="J20" s="225"/>
      <c r="K20" s="226"/>
      <c r="L20" s="225"/>
      <c r="M20" s="226"/>
      <c r="N20" s="111"/>
      <c r="O20" s="114">
        <f aca="true" t="shared" si="7" ref="O20:O82">P20/1.2</f>
        <v>0</v>
      </c>
      <c r="P20" s="227"/>
      <c r="Q20" s="228"/>
      <c r="R20" s="111">
        <f t="shared" si="4"/>
        <v>0</v>
      </c>
      <c r="S20" s="111"/>
      <c r="T20" s="111" t="e">
        <f t="shared" si="5"/>
        <v>#DIV/0!</v>
      </c>
      <c r="U20" s="111" t="e">
        <f t="shared" si="6"/>
        <v>#DIV/0!</v>
      </c>
    </row>
    <row r="21" spans="1:21" ht="69.75" customHeight="1" thickBot="1">
      <c r="A21" s="74" t="s">
        <v>9</v>
      </c>
      <c r="B21" s="75" t="s">
        <v>146</v>
      </c>
      <c r="C21" s="109" t="s">
        <v>97</v>
      </c>
      <c r="D21" s="111">
        <f t="shared" si="0"/>
        <v>8350</v>
      </c>
      <c r="E21" s="225">
        <f t="shared" si="1"/>
        <v>10020</v>
      </c>
      <c r="F21" s="226"/>
      <c r="G21" s="111">
        <f t="shared" si="2"/>
        <v>6141.666666666667</v>
      </c>
      <c r="H21" s="114">
        <f t="shared" si="3"/>
        <v>7370</v>
      </c>
      <c r="I21" s="111">
        <v>6532</v>
      </c>
      <c r="J21" s="225">
        <v>7710</v>
      </c>
      <c r="K21" s="226"/>
      <c r="L21" s="225">
        <v>4804</v>
      </c>
      <c r="M21" s="226"/>
      <c r="N21" s="111">
        <v>5670</v>
      </c>
      <c r="O21" s="114">
        <f t="shared" si="7"/>
        <v>8350</v>
      </c>
      <c r="P21" s="227">
        <v>10020</v>
      </c>
      <c r="Q21" s="228"/>
      <c r="R21" s="111">
        <f t="shared" si="4"/>
        <v>6141.666666666667</v>
      </c>
      <c r="S21" s="111">
        <v>7370</v>
      </c>
      <c r="T21" s="111">
        <f t="shared" si="5"/>
        <v>129.96108949416342</v>
      </c>
      <c r="U21" s="111">
        <f t="shared" si="6"/>
        <v>129.98236331569666</v>
      </c>
    </row>
    <row r="22" spans="1:21" ht="77.25" customHeight="1" thickBot="1">
      <c r="A22" s="42" t="s">
        <v>11</v>
      </c>
      <c r="B22" s="41" t="s">
        <v>12</v>
      </c>
      <c r="C22" s="43" t="s">
        <v>97</v>
      </c>
      <c r="D22" s="111">
        <f t="shared" si="0"/>
        <v>24808.333333333336</v>
      </c>
      <c r="E22" s="225">
        <f t="shared" si="1"/>
        <v>29770</v>
      </c>
      <c r="F22" s="226"/>
      <c r="G22" s="111">
        <f t="shared" si="2"/>
        <v>21941.666666666668</v>
      </c>
      <c r="H22" s="114">
        <f t="shared" si="3"/>
        <v>26330</v>
      </c>
      <c r="I22" s="111">
        <v>4784</v>
      </c>
      <c r="J22" s="225">
        <v>5650</v>
      </c>
      <c r="K22" s="226"/>
      <c r="L22" s="225">
        <v>3402</v>
      </c>
      <c r="M22" s="226"/>
      <c r="N22" s="111">
        <v>4010</v>
      </c>
      <c r="O22" s="114">
        <f t="shared" si="7"/>
        <v>24808.333333333336</v>
      </c>
      <c r="P22" s="227">
        <v>29770</v>
      </c>
      <c r="Q22" s="228"/>
      <c r="R22" s="111">
        <f t="shared" si="4"/>
        <v>21941.666666666668</v>
      </c>
      <c r="S22" s="111">
        <v>26330</v>
      </c>
      <c r="T22" s="111">
        <f t="shared" si="5"/>
        <v>526.9026548672566</v>
      </c>
      <c r="U22" s="111">
        <f t="shared" si="6"/>
        <v>656.6084788029925</v>
      </c>
    </row>
    <row r="23" spans="1:21" ht="70.5" customHeight="1" thickBot="1">
      <c r="A23" s="42" t="s">
        <v>100</v>
      </c>
      <c r="B23" s="41" t="s">
        <v>14</v>
      </c>
      <c r="C23" s="43" t="s">
        <v>97</v>
      </c>
      <c r="D23" s="111">
        <f t="shared" si="0"/>
        <v>34108.333333333336</v>
      </c>
      <c r="E23" s="225">
        <f t="shared" si="1"/>
        <v>40930</v>
      </c>
      <c r="F23" s="226"/>
      <c r="G23" s="111">
        <f t="shared" si="2"/>
        <v>30050</v>
      </c>
      <c r="H23" s="114">
        <f t="shared" si="3"/>
        <v>36060</v>
      </c>
      <c r="I23" s="111">
        <v>6578</v>
      </c>
      <c r="J23" s="225">
        <v>7760</v>
      </c>
      <c r="K23" s="226"/>
      <c r="L23" s="225">
        <v>6578</v>
      </c>
      <c r="M23" s="226"/>
      <c r="N23" s="111">
        <v>7760</v>
      </c>
      <c r="O23" s="114">
        <f t="shared" si="7"/>
        <v>34108.333333333336</v>
      </c>
      <c r="P23" s="227">
        <v>40930</v>
      </c>
      <c r="Q23" s="228"/>
      <c r="R23" s="111">
        <f t="shared" si="4"/>
        <v>30050</v>
      </c>
      <c r="S23" s="111">
        <v>36060</v>
      </c>
      <c r="T23" s="111">
        <f t="shared" si="5"/>
        <v>527.4484536082474</v>
      </c>
      <c r="U23" s="111">
        <f t="shared" si="6"/>
        <v>464.69072164948454</v>
      </c>
    </row>
    <row r="24" spans="1:21" ht="41.25" customHeight="1" thickBot="1">
      <c r="A24" s="250" t="s">
        <v>15</v>
      </c>
      <c r="B24" s="37" t="s">
        <v>147</v>
      </c>
      <c r="C24" s="250" t="s">
        <v>97</v>
      </c>
      <c r="D24" s="111">
        <f t="shared" si="0"/>
        <v>15025</v>
      </c>
      <c r="E24" s="225">
        <f t="shared" si="1"/>
        <v>18030</v>
      </c>
      <c r="F24" s="226"/>
      <c r="G24" s="111">
        <f t="shared" si="2"/>
        <v>11925</v>
      </c>
      <c r="H24" s="114">
        <f t="shared" si="3"/>
        <v>14310</v>
      </c>
      <c r="I24" s="111">
        <v>2470</v>
      </c>
      <c r="J24" s="225">
        <v>2910</v>
      </c>
      <c r="K24" s="226"/>
      <c r="L24" s="225">
        <v>1229</v>
      </c>
      <c r="M24" s="226"/>
      <c r="N24" s="111">
        <v>1450</v>
      </c>
      <c r="O24" s="114">
        <f t="shared" si="7"/>
        <v>15025</v>
      </c>
      <c r="P24" s="227">
        <v>18030</v>
      </c>
      <c r="Q24" s="228"/>
      <c r="R24" s="111">
        <f t="shared" si="4"/>
        <v>11925</v>
      </c>
      <c r="S24" s="111">
        <v>14310</v>
      </c>
      <c r="T24" s="111">
        <f t="shared" si="5"/>
        <v>619.5876288659794</v>
      </c>
      <c r="U24" s="111">
        <f t="shared" si="6"/>
        <v>986.896551724138</v>
      </c>
    </row>
    <row r="25" spans="1:21" ht="43.5" customHeight="1" thickBot="1">
      <c r="A25" s="251"/>
      <c r="B25" s="37" t="s">
        <v>148</v>
      </c>
      <c r="C25" s="251"/>
      <c r="D25" s="111"/>
      <c r="E25" s="225"/>
      <c r="F25" s="226"/>
      <c r="G25" s="111"/>
      <c r="H25" s="114"/>
      <c r="I25" s="111"/>
      <c r="J25" s="225"/>
      <c r="K25" s="226"/>
      <c r="L25" s="225"/>
      <c r="M25" s="226"/>
      <c r="N25" s="111"/>
      <c r="O25" s="114"/>
      <c r="P25" s="227"/>
      <c r="Q25" s="228"/>
      <c r="R25" s="111"/>
      <c r="S25" s="111"/>
      <c r="T25" s="111"/>
      <c r="U25" s="111"/>
    </row>
    <row r="26" spans="1:21" ht="45" customHeight="1" thickBot="1">
      <c r="A26" s="252"/>
      <c r="B26" s="41" t="s">
        <v>149</v>
      </c>
      <c r="C26" s="252"/>
      <c r="D26" s="111"/>
      <c r="E26" s="225"/>
      <c r="F26" s="226"/>
      <c r="G26" s="111"/>
      <c r="H26" s="114"/>
      <c r="I26" s="111"/>
      <c r="J26" s="225"/>
      <c r="K26" s="226"/>
      <c r="L26" s="225"/>
      <c r="M26" s="226"/>
      <c r="N26" s="111"/>
      <c r="O26" s="114"/>
      <c r="P26" s="227"/>
      <c r="Q26" s="228"/>
      <c r="R26" s="111"/>
      <c r="S26" s="111"/>
      <c r="T26" s="111"/>
      <c r="U26" s="111"/>
    </row>
    <row r="27" spans="1:21" ht="81.75" customHeight="1" thickBot="1">
      <c r="A27" s="42" t="s">
        <v>17</v>
      </c>
      <c r="B27" s="41" t="s">
        <v>150</v>
      </c>
      <c r="C27" s="43" t="s">
        <v>97</v>
      </c>
      <c r="D27" s="111">
        <f t="shared" si="0"/>
        <v>14308.333333333334</v>
      </c>
      <c r="E27" s="225">
        <f t="shared" si="1"/>
        <v>17170</v>
      </c>
      <c r="F27" s="226"/>
      <c r="G27" s="111">
        <f t="shared" si="2"/>
        <v>11450</v>
      </c>
      <c r="H27" s="114">
        <f t="shared" si="3"/>
        <v>13740</v>
      </c>
      <c r="I27" s="111">
        <v>5430</v>
      </c>
      <c r="J27" s="225">
        <v>6400</v>
      </c>
      <c r="K27" s="226"/>
      <c r="L27" s="225">
        <v>2710</v>
      </c>
      <c r="M27" s="226"/>
      <c r="N27" s="111">
        <v>3200</v>
      </c>
      <c r="O27" s="114">
        <f t="shared" si="7"/>
        <v>14308.333333333334</v>
      </c>
      <c r="P27" s="227">
        <v>17170</v>
      </c>
      <c r="Q27" s="228"/>
      <c r="R27" s="111">
        <f t="shared" si="4"/>
        <v>11450</v>
      </c>
      <c r="S27" s="111">
        <v>13740</v>
      </c>
      <c r="T27" s="111">
        <f t="shared" si="5"/>
        <v>268.28125</v>
      </c>
      <c r="U27" s="111">
        <f t="shared" si="6"/>
        <v>429.375</v>
      </c>
    </row>
    <row r="28" spans="1:21" ht="47.25" customHeight="1" thickBot="1">
      <c r="A28" s="42" t="s">
        <v>19</v>
      </c>
      <c r="B28" s="41" t="s">
        <v>104</v>
      </c>
      <c r="C28" s="43" t="s">
        <v>97</v>
      </c>
      <c r="D28" s="111">
        <f t="shared" si="0"/>
        <v>17891.666666666668</v>
      </c>
      <c r="E28" s="225">
        <f t="shared" si="1"/>
        <v>21470</v>
      </c>
      <c r="F28" s="226"/>
      <c r="G28" s="111">
        <f t="shared" si="2"/>
        <v>15983.333333333334</v>
      </c>
      <c r="H28" s="114">
        <f t="shared" si="3"/>
        <v>19180</v>
      </c>
      <c r="I28" s="111">
        <v>4722</v>
      </c>
      <c r="J28" s="225">
        <v>5570</v>
      </c>
      <c r="K28" s="226"/>
      <c r="L28" s="225">
        <v>2362</v>
      </c>
      <c r="M28" s="226"/>
      <c r="N28" s="111">
        <v>2780</v>
      </c>
      <c r="O28" s="114">
        <f t="shared" si="7"/>
        <v>17891.666666666668</v>
      </c>
      <c r="P28" s="227">
        <v>21470</v>
      </c>
      <c r="Q28" s="228"/>
      <c r="R28" s="111">
        <f t="shared" si="4"/>
        <v>15983.333333333334</v>
      </c>
      <c r="S28" s="111">
        <v>19180</v>
      </c>
      <c r="T28" s="111">
        <f t="shared" si="5"/>
        <v>385.4578096947935</v>
      </c>
      <c r="U28" s="111">
        <f t="shared" si="6"/>
        <v>689.9280575539568</v>
      </c>
    </row>
    <row r="29" spans="1:21" ht="65.25" customHeight="1" thickBot="1">
      <c r="A29" s="250" t="s">
        <v>21</v>
      </c>
      <c r="B29" s="257" t="s">
        <v>22</v>
      </c>
      <c r="C29" s="250" t="s">
        <v>97</v>
      </c>
      <c r="D29" s="111">
        <f t="shared" si="0"/>
        <v>12641.666666666668</v>
      </c>
      <c r="E29" s="225">
        <f t="shared" si="1"/>
        <v>15170</v>
      </c>
      <c r="F29" s="226"/>
      <c r="G29" s="111">
        <f t="shared" si="2"/>
        <v>10733.333333333334</v>
      </c>
      <c r="H29" s="114">
        <f t="shared" si="3"/>
        <v>12880</v>
      </c>
      <c r="I29" s="111">
        <v>4103</v>
      </c>
      <c r="J29" s="225">
        <v>4840</v>
      </c>
      <c r="K29" s="226"/>
      <c r="L29" s="225">
        <v>2356</v>
      </c>
      <c r="M29" s="226"/>
      <c r="N29" s="111">
        <v>2780</v>
      </c>
      <c r="O29" s="114">
        <f t="shared" si="7"/>
        <v>12641.666666666668</v>
      </c>
      <c r="P29" s="227">
        <v>15170</v>
      </c>
      <c r="Q29" s="228"/>
      <c r="R29" s="111">
        <f t="shared" si="4"/>
        <v>10733.333333333334</v>
      </c>
      <c r="S29" s="111">
        <v>12880</v>
      </c>
      <c r="T29" s="111">
        <f t="shared" si="5"/>
        <v>313.4297520661157</v>
      </c>
      <c r="U29" s="111">
        <f t="shared" si="6"/>
        <v>463.3093525179856</v>
      </c>
    </row>
    <row r="30" spans="1:21" ht="24.75" customHeight="1" hidden="1" thickBot="1">
      <c r="A30" s="252"/>
      <c r="B30" s="258"/>
      <c r="C30" s="252"/>
      <c r="D30" s="111">
        <f t="shared" si="0"/>
        <v>0</v>
      </c>
      <c r="E30" s="225">
        <f t="shared" si="1"/>
        <v>0</v>
      </c>
      <c r="F30" s="226"/>
      <c r="G30" s="111">
        <f t="shared" si="2"/>
        <v>0</v>
      </c>
      <c r="H30" s="114">
        <f t="shared" si="3"/>
        <v>0</v>
      </c>
      <c r="I30" s="111"/>
      <c r="J30" s="225"/>
      <c r="K30" s="226"/>
      <c r="L30" s="225"/>
      <c r="M30" s="226"/>
      <c r="N30" s="111"/>
      <c r="O30" s="114"/>
      <c r="P30" s="227"/>
      <c r="Q30" s="228"/>
      <c r="R30" s="111">
        <f t="shared" si="4"/>
        <v>0</v>
      </c>
      <c r="S30" s="111"/>
      <c r="T30" s="111"/>
      <c r="U30" s="111"/>
    </row>
    <row r="31" spans="1:21" ht="66" customHeight="1" thickBot="1">
      <c r="A31" s="250" t="s">
        <v>23</v>
      </c>
      <c r="B31" s="257" t="s">
        <v>151</v>
      </c>
      <c r="C31" s="250" t="s">
        <v>97</v>
      </c>
      <c r="D31" s="111">
        <f t="shared" si="0"/>
        <v>10733.333333333334</v>
      </c>
      <c r="E31" s="225">
        <f t="shared" si="1"/>
        <v>12880</v>
      </c>
      <c r="F31" s="226"/>
      <c r="G31" s="111">
        <f t="shared" si="2"/>
        <v>8825</v>
      </c>
      <c r="H31" s="114">
        <f t="shared" si="3"/>
        <v>10590</v>
      </c>
      <c r="I31" s="111">
        <v>4220</v>
      </c>
      <c r="J31" s="225">
        <v>4970</v>
      </c>
      <c r="K31" s="226"/>
      <c r="L31" s="225">
        <v>2110</v>
      </c>
      <c r="M31" s="226"/>
      <c r="N31" s="111">
        <v>2490</v>
      </c>
      <c r="O31" s="114">
        <f t="shared" si="7"/>
        <v>10733.333333333334</v>
      </c>
      <c r="P31" s="227">
        <v>12880</v>
      </c>
      <c r="Q31" s="228"/>
      <c r="R31" s="111">
        <f t="shared" si="4"/>
        <v>8825</v>
      </c>
      <c r="S31" s="111">
        <v>10590</v>
      </c>
      <c r="T31" s="111">
        <f t="shared" si="5"/>
        <v>259.1549295774648</v>
      </c>
      <c r="U31" s="111">
        <f t="shared" si="6"/>
        <v>425.3012048192771</v>
      </c>
    </row>
    <row r="32" spans="1:21" ht="12.75" customHeight="1" hidden="1" thickBot="1">
      <c r="A32" s="252"/>
      <c r="B32" s="258"/>
      <c r="C32" s="252"/>
      <c r="D32" s="111">
        <f t="shared" si="0"/>
        <v>0</v>
      </c>
      <c r="E32" s="225">
        <f t="shared" si="1"/>
        <v>0</v>
      </c>
      <c r="F32" s="226"/>
      <c r="G32" s="111">
        <f t="shared" si="2"/>
        <v>0</v>
      </c>
      <c r="H32" s="114">
        <f t="shared" si="3"/>
        <v>0</v>
      </c>
      <c r="I32" s="111"/>
      <c r="J32" s="225"/>
      <c r="K32" s="226"/>
      <c r="L32" s="225"/>
      <c r="M32" s="226"/>
      <c r="N32" s="111"/>
      <c r="O32" s="114"/>
      <c r="P32" s="227"/>
      <c r="Q32" s="228"/>
      <c r="R32" s="111">
        <f t="shared" si="4"/>
        <v>0</v>
      </c>
      <c r="S32" s="111"/>
      <c r="T32" s="111"/>
      <c r="U32" s="111"/>
    </row>
    <row r="33" spans="1:21" ht="68.25" customHeight="1" thickBot="1">
      <c r="A33" s="74" t="s">
        <v>25</v>
      </c>
      <c r="B33" s="75" t="s">
        <v>26</v>
      </c>
      <c r="C33" s="109" t="s">
        <v>97</v>
      </c>
      <c r="D33" s="111">
        <f t="shared" si="0"/>
        <v>19075</v>
      </c>
      <c r="E33" s="225">
        <f t="shared" si="1"/>
        <v>22890</v>
      </c>
      <c r="F33" s="226"/>
      <c r="G33" s="111">
        <f t="shared" si="2"/>
        <v>15266.666666666668</v>
      </c>
      <c r="H33" s="114">
        <f t="shared" si="3"/>
        <v>18320</v>
      </c>
      <c r="I33" s="111">
        <v>10268</v>
      </c>
      <c r="J33" s="225">
        <v>12120</v>
      </c>
      <c r="K33" s="226"/>
      <c r="L33" s="225">
        <v>8734</v>
      </c>
      <c r="M33" s="226"/>
      <c r="N33" s="111">
        <v>10310</v>
      </c>
      <c r="O33" s="114">
        <f t="shared" si="7"/>
        <v>19075</v>
      </c>
      <c r="P33" s="227">
        <v>22890</v>
      </c>
      <c r="Q33" s="228"/>
      <c r="R33" s="111">
        <f t="shared" si="4"/>
        <v>15266.666666666668</v>
      </c>
      <c r="S33" s="111">
        <v>18320</v>
      </c>
      <c r="T33" s="111">
        <f t="shared" si="5"/>
        <v>188.86138613861385</v>
      </c>
      <c r="U33" s="111">
        <f t="shared" si="6"/>
        <v>177.69156159068865</v>
      </c>
    </row>
    <row r="34" spans="1:21" ht="66.75" customHeight="1" thickBot="1">
      <c r="A34" s="42" t="s">
        <v>106</v>
      </c>
      <c r="B34" s="41" t="s">
        <v>107</v>
      </c>
      <c r="C34" s="43" t="s">
        <v>97</v>
      </c>
      <c r="D34" s="111">
        <f t="shared" si="0"/>
        <v>4767</v>
      </c>
      <c r="E34" s="225">
        <f t="shared" si="1"/>
        <v>5720</v>
      </c>
      <c r="F34" s="226"/>
      <c r="G34" s="111">
        <f t="shared" si="2"/>
        <v>4050</v>
      </c>
      <c r="H34" s="114">
        <f t="shared" si="3"/>
        <v>4860</v>
      </c>
      <c r="I34" s="111">
        <v>1877</v>
      </c>
      <c r="J34" s="225">
        <v>2210</v>
      </c>
      <c r="K34" s="226"/>
      <c r="L34" s="225">
        <v>1877</v>
      </c>
      <c r="M34" s="226"/>
      <c r="N34" s="111">
        <v>2210</v>
      </c>
      <c r="O34" s="114">
        <v>4767</v>
      </c>
      <c r="P34" s="227">
        <v>5720</v>
      </c>
      <c r="Q34" s="228"/>
      <c r="R34" s="111">
        <f t="shared" si="4"/>
        <v>4050</v>
      </c>
      <c r="S34" s="111">
        <v>4860</v>
      </c>
      <c r="T34" s="111">
        <f t="shared" si="5"/>
        <v>258.8235294117647</v>
      </c>
      <c r="U34" s="111">
        <f t="shared" si="6"/>
        <v>219.90950226244345</v>
      </c>
    </row>
    <row r="35" spans="1:21" ht="102.75" customHeight="1" thickBot="1">
      <c r="A35" s="250" t="s">
        <v>108</v>
      </c>
      <c r="B35" s="37" t="s">
        <v>152</v>
      </c>
      <c r="C35" s="250" t="s">
        <v>97</v>
      </c>
      <c r="D35" s="111">
        <f t="shared" si="0"/>
        <v>25283.333333333336</v>
      </c>
      <c r="E35" s="225">
        <f t="shared" si="1"/>
        <v>30340</v>
      </c>
      <c r="F35" s="226"/>
      <c r="G35" s="111">
        <f t="shared" si="2"/>
        <v>21708.333333333336</v>
      </c>
      <c r="H35" s="114">
        <f t="shared" si="3"/>
        <v>26050</v>
      </c>
      <c r="I35" s="111">
        <v>8280</v>
      </c>
      <c r="J35" s="225">
        <v>9770</v>
      </c>
      <c r="K35" s="226"/>
      <c r="L35" s="225">
        <v>6624</v>
      </c>
      <c r="M35" s="226"/>
      <c r="N35" s="111">
        <v>7820</v>
      </c>
      <c r="O35" s="114">
        <f t="shared" si="7"/>
        <v>25283.333333333336</v>
      </c>
      <c r="P35" s="227">
        <v>30340</v>
      </c>
      <c r="Q35" s="228"/>
      <c r="R35" s="111">
        <f t="shared" si="4"/>
        <v>21708.333333333336</v>
      </c>
      <c r="S35" s="111">
        <v>26050</v>
      </c>
      <c r="T35" s="111">
        <f t="shared" si="5"/>
        <v>310.5424769703173</v>
      </c>
      <c r="U35" s="111">
        <f t="shared" si="6"/>
        <v>333.12020460358053</v>
      </c>
    </row>
    <row r="36" spans="1:21" ht="49.5" customHeight="1" thickBot="1">
      <c r="A36" s="251"/>
      <c r="B36" s="37" t="s">
        <v>153</v>
      </c>
      <c r="C36" s="251"/>
      <c r="D36" s="111"/>
      <c r="E36" s="225"/>
      <c r="F36" s="226"/>
      <c r="G36" s="111"/>
      <c r="H36" s="114"/>
      <c r="I36" s="111"/>
      <c r="J36" s="225"/>
      <c r="K36" s="226"/>
      <c r="L36" s="225"/>
      <c r="M36" s="226"/>
      <c r="N36" s="111"/>
      <c r="O36" s="114"/>
      <c r="P36" s="227"/>
      <c r="Q36" s="228"/>
      <c r="R36" s="111"/>
      <c r="S36" s="111"/>
      <c r="T36" s="111"/>
      <c r="U36" s="111"/>
    </row>
    <row r="37" spans="1:21" ht="159.75" customHeight="1" hidden="1" thickBot="1">
      <c r="A37" s="251"/>
      <c r="B37" s="37"/>
      <c r="C37" s="251"/>
      <c r="D37" s="111">
        <f t="shared" si="0"/>
        <v>0</v>
      </c>
      <c r="E37" s="225">
        <f t="shared" si="1"/>
        <v>0</v>
      </c>
      <c r="F37" s="226"/>
      <c r="G37" s="111">
        <f t="shared" si="2"/>
        <v>0</v>
      </c>
      <c r="H37" s="114">
        <f t="shared" si="3"/>
        <v>0</v>
      </c>
      <c r="I37" s="111"/>
      <c r="J37" s="225"/>
      <c r="K37" s="226"/>
      <c r="L37" s="225"/>
      <c r="M37" s="226"/>
      <c r="N37" s="111"/>
      <c r="O37" s="114">
        <f t="shared" si="7"/>
        <v>0</v>
      </c>
      <c r="P37" s="227"/>
      <c r="Q37" s="228"/>
      <c r="R37" s="111">
        <f t="shared" si="4"/>
        <v>0</v>
      </c>
      <c r="S37" s="111"/>
      <c r="T37" s="111" t="e">
        <f t="shared" si="5"/>
        <v>#DIV/0!</v>
      </c>
      <c r="U37" s="111" t="e">
        <f t="shared" si="6"/>
        <v>#DIV/0!</v>
      </c>
    </row>
    <row r="38" spans="1:21" ht="16.5" customHeight="1" hidden="1" thickBot="1">
      <c r="A38" s="252"/>
      <c r="B38" s="41"/>
      <c r="C38" s="252"/>
      <c r="D38" s="111"/>
      <c r="E38" s="225"/>
      <c r="F38" s="226"/>
      <c r="G38" s="111"/>
      <c r="H38" s="114"/>
      <c r="I38" s="111"/>
      <c r="J38" s="225"/>
      <c r="K38" s="226"/>
      <c r="L38" s="225"/>
      <c r="M38" s="226"/>
      <c r="N38" s="111"/>
      <c r="O38" s="114"/>
      <c r="P38" s="227"/>
      <c r="Q38" s="228"/>
      <c r="R38" s="111"/>
      <c r="S38" s="111"/>
      <c r="T38" s="111"/>
      <c r="U38" s="111"/>
    </row>
    <row r="39" spans="1:21" ht="42.75" customHeight="1" thickBot="1">
      <c r="A39" s="250" t="s">
        <v>110</v>
      </c>
      <c r="B39" s="257" t="s">
        <v>32</v>
      </c>
      <c r="C39" s="250" t="s">
        <v>97</v>
      </c>
      <c r="D39" s="111">
        <f t="shared" si="0"/>
        <v>8350</v>
      </c>
      <c r="E39" s="225">
        <f t="shared" si="1"/>
        <v>10020</v>
      </c>
      <c r="F39" s="226"/>
      <c r="G39" s="111">
        <f t="shared" si="2"/>
        <v>8350</v>
      </c>
      <c r="H39" s="114">
        <f t="shared" si="3"/>
        <v>10020</v>
      </c>
      <c r="I39" s="111">
        <v>1407</v>
      </c>
      <c r="J39" s="225">
        <v>1660</v>
      </c>
      <c r="K39" s="226"/>
      <c r="L39" s="225">
        <v>704</v>
      </c>
      <c r="M39" s="226"/>
      <c r="N39" s="111">
        <v>830</v>
      </c>
      <c r="O39" s="114">
        <f t="shared" si="7"/>
        <v>8350</v>
      </c>
      <c r="P39" s="227">
        <v>10020</v>
      </c>
      <c r="Q39" s="228"/>
      <c r="R39" s="111">
        <f t="shared" si="4"/>
        <v>8350</v>
      </c>
      <c r="S39" s="111">
        <v>10020</v>
      </c>
      <c r="T39" s="111">
        <f t="shared" si="5"/>
        <v>603.6144578313252</v>
      </c>
      <c r="U39" s="111">
        <f t="shared" si="6"/>
        <v>1207.2289156626505</v>
      </c>
    </row>
    <row r="40" spans="1:21" ht="175.5" customHeight="1" hidden="1" thickBot="1">
      <c r="A40" s="252"/>
      <c r="B40" s="258"/>
      <c r="C40" s="252"/>
      <c r="D40" s="111">
        <f t="shared" si="0"/>
        <v>0</v>
      </c>
      <c r="E40" s="225">
        <f t="shared" si="1"/>
        <v>0</v>
      </c>
      <c r="F40" s="226"/>
      <c r="G40" s="111">
        <f t="shared" si="2"/>
        <v>0</v>
      </c>
      <c r="H40" s="114">
        <f t="shared" si="3"/>
        <v>0</v>
      </c>
      <c r="I40" s="111"/>
      <c r="J40" s="225"/>
      <c r="K40" s="226"/>
      <c r="L40" s="225"/>
      <c r="M40" s="226"/>
      <c r="N40" s="111"/>
      <c r="O40" s="114">
        <f t="shared" si="7"/>
        <v>0</v>
      </c>
      <c r="P40" s="227"/>
      <c r="Q40" s="228"/>
      <c r="R40" s="111">
        <f t="shared" si="4"/>
        <v>0</v>
      </c>
      <c r="S40" s="111"/>
      <c r="T40" s="111" t="e">
        <f t="shared" si="5"/>
        <v>#DIV/0!</v>
      </c>
      <c r="U40" s="111" t="e">
        <f t="shared" si="6"/>
        <v>#DIV/0!</v>
      </c>
    </row>
    <row r="41" spans="1:21" ht="52.5" customHeight="1" thickBot="1">
      <c r="A41" s="250" t="s">
        <v>111</v>
      </c>
      <c r="B41" s="257" t="s">
        <v>112</v>
      </c>
      <c r="C41" s="250" t="s">
        <v>97</v>
      </c>
      <c r="D41" s="111">
        <f t="shared" si="0"/>
        <v>13116.666666666668</v>
      </c>
      <c r="E41" s="225">
        <f t="shared" si="1"/>
        <v>15740</v>
      </c>
      <c r="F41" s="226"/>
      <c r="G41" s="111">
        <f t="shared" si="2"/>
        <v>9341.666666666668</v>
      </c>
      <c r="H41" s="114">
        <f t="shared" si="3"/>
        <v>11210</v>
      </c>
      <c r="I41" s="111">
        <v>6532</v>
      </c>
      <c r="J41" s="225">
        <v>7710</v>
      </c>
      <c r="K41" s="226"/>
      <c r="L41" s="225">
        <v>5226</v>
      </c>
      <c r="M41" s="226"/>
      <c r="N41" s="111">
        <v>6170</v>
      </c>
      <c r="O41" s="114">
        <f t="shared" si="7"/>
        <v>13116.666666666668</v>
      </c>
      <c r="P41" s="227">
        <v>15740</v>
      </c>
      <c r="Q41" s="228"/>
      <c r="R41" s="111">
        <f t="shared" si="4"/>
        <v>9341.666666666668</v>
      </c>
      <c r="S41" s="111">
        <v>11210</v>
      </c>
      <c r="T41" s="111">
        <f t="shared" si="5"/>
        <v>204.1504539559014</v>
      </c>
      <c r="U41" s="111">
        <f t="shared" si="6"/>
        <v>181.68557536466773</v>
      </c>
    </row>
    <row r="42" spans="1:21" ht="0.75" customHeight="1" hidden="1" thickBot="1">
      <c r="A42" s="251"/>
      <c r="B42" s="259"/>
      <c r="C42" s="251"/>
      <c r="D42" s="111">
        <f t="shared" si="0"/>
        <v>0</v>
      </c>
      <c r="E42" s="225">
        <f t="shared" si="1"/>
        <v>0</v>
      </c>
      <c r="F42" s="226"/>
      <c r="G42" s="111">
        <f t="shared" si="2"/>
        <v>0</v>
      </c>
      <c r="H42" s="114">
        <f t="shared" si="3"/>
        <v>0</v>
      </c>
      <c r="I42" s="111"/>
      <c r="J42" s="225"/>
      <c r="K42" s="226"/>
      <c r="L42" s="225"/>
      <c r="M42" s="226"/>
      <c r="N42" s="111"/>
      <c r="O42" s="114">
        <f t="shared" si="7"/>
        <v>0</v>
      </c>
      <c r="P42" s="227"/>
      <c r="Q42" s="228"/>
      <c r="R42" s="111">
        <f t="shared" si="4"/>
        <v>0</v>
      </c>
      <c r="S42" s="111"/>
      <c r="T42" s="111" t="e">
        <f t="shared" si="5"/>
        <v>#DIV/0!</v>
      </c>
      <c r="U42" s="111" t="e">
        <f t="shared" si="6"/>
        <v>#DIV/0!</v>
      </c>
    </row>
    <row r="43" spans="1:21" ht="22.5" customHeight="1" hidden="1" thickBot="1">
      <c r="A43" s="252"/>
      <c r="B43" s="258"/>
      <c r="C43" s="252"/>
      <c r="D43" s="111">
        <f t="shared" si="0"/>
        <v>0</v>
      </c>
      <c r="E43" s="225">
        <f t="shared" si="1"/>
        <v>0</v>
      </c>
      <c r="F43" s="226"/>
      <c r="G43" s="111">
        <f t="shared" si="2"/>
        <v>0</v>
      </c>
      <c r="H43" s="114">
        <f t="shared" si="3"/>
        <v>0</v>
      </c>
      <c r="I43" s="111"/>
      <c r="J43" s="225"/>
      <c r="K43" s="226"/>
      <c r="L43" s="225"/>
      <c r="M43" s="226"/>
      <c r="N43" s="111"/>
      <c r="O43" s="114"/>
      <c r="P43" s="227"/>
      <c r="Q43" s="228"/>
      <c r="R43" s="111">
        <f t="shared" si="4"/>
        <v>0</v>
      </c>
      <c r="S43" s="111"/>
      <c r="T43" s="111"/>
      <c r="U43" s="111"/>
    </row>
    <row r="44" spans="1:21" ht="65.25" customHeight="1" thickBot="1">
      <c r="A44" s="74" t="s">
        <v>113</v>
      </c>
      <c r="B44" s="75" t="s">
        <v>36</v>
      </c>
      <c r="C44" s="109" t="s">
        <v>97</v>
      </c>
      <c r="D44" s="111">
        <f t="shared" si="0"/>
        <v>9067</v>
      </c>
      <c r="E44" s="225">
        <f t="shared" si="1"/>
        <v>10880</v>
      </c>
      <c r="F44" s="226"/>
      <c r="G44" s="111">
        <f t="shared" si="2"/>
        <v>6758.333333333334</v>
      </c>
      <c r="H44" s="114">
        <f t="shared" si="3"/>
        <v>8110</v>
      </c>
      <c r="I44" s="111">
        <v>3412</v>
      </c>
      <c r="J44" s="225">
        <v>4030</v>
      </c>
      <c r="K44" s="226"/>
      <c r="L44" s="225">
        <v>1706</v>
      </c>
      <c r="M44" s="226"/>
      <c r="N44" s="111">
        <v>2010</v>
      </c>
      <c r="O44" s="114">
        <v>9067</v>
      </c>
      <c r="P44" s="227">
        <v>10880</v>
      </c>
      <c r="Q44" s="228"/>
      <c r="R44" s="111">
        <f t="shared" si="4"/>
        <v>6758.333333333334</v>
      </c>
      <c r="S44" s="111">
        <v>8110</v>
      </c>
      <c r="T44" s="111">
        <f t="shared" si="5"/>
        <v>269.9751861042184</v>
      </c>
      <c r="U44" s="111">
        <f t="shared" si="6"/>
        <v>403.4825870646766</v>
      </c>
    </row>
    <row r="45" spans="1:21" ht="51.75" customHeight="1" thickBot="1">
      <c r="A45" s="42" t="s">
        <v>114</v>
      </c>
      <c r="B45" s="41" t="s">
        <v>38</v>
      </c>
      <c r="C45" s="43" t="s">
        <v>97</v>
      </c>
      <c r="D45" s="111">
        <f t="shared" si="0"/>
        <v>16216.666666666668</v>
      </c>
      <c r="E45" s="225">
        <f t="shared" si="1"/>
        <v>19460</v>
      </c>
      <c r="F45" s="226"/>
      <c r="G45" s="111">
        <f t="shared" si="2"/>
        <v>14308.333333333334</v>
      </c>
      <c r="H45" s="114">
        <f t="shared" si="3"/>
        <v>17170</v>
      </c>
      <c r="I45" s="111">
        <v>7467</v>
      </c>
      <c r="J45" s="225">
        <v>8810</v>
      </c>
      <c r="K45" s="226"/>
      <c r="L45" s="225">
        <v>3734</v>
      </c>
      <c r="M45" s="226"/>
      <c r="N45" s="111">
        <v>4400</v>
      </c>
      <c r="O45" s="114">
        <f t="shared" si="7"/>
        <v>16216.666666666668</v>
      </c>
      <c r="P45" s="227">
        <v>19460</v>
      </c>
      <c r="Q45" s="228"/>
      <c r="R45" s="111">
        <f t="shared" si="4"/>
        <v>14308.333333333334</v>
      </c>
      <c r="S45" s="111">
        <v>17170</v>
      </c>
      <c r="T45" s="111">
        <f t="shared" si="5"/>
        <v>220.88535754824065</v>
      </c>
      <c r="U45" s="111">
        <f t="shared" si="6"/>
        <v>390.22727272727275</v>
      </c>
    </row>
    <row r="46" spans="1:21" ht="91.5" customHeight="1" thickBot="1">
      <c r="A46" s="250" t="s">
        <v>115</v>
      </c>
      <c r="B46" s="257" t="s">
        <v>154</v>
      </c>
      <c r="C46" s="250" t="s">
        <v>97</v>
      </c>
      <c r="D46" s="111">
        <f t="shared" si="0"/>
        <v>16700</v>
      </c>
      <c r="E46" s="225">
        <f t="shared" si="1"/>
        <v>20040</v>
      </c>
      <c r="F46" s="226"/>
      <c r="G46" s="111">
        <f t="shared" si="2"/>
        <v>13116.666666666668</v>
      </c>
      <c r="H46" s="114">
        <f t="shared" si="3"/>
        <v>15740</v>
      </c>
      <c r="I46" s="111">
        <v>5290</v>
      </c>
      <c r="J46" s="225">
        <v>6240</v>
      </c>
      <c r="K46" s="226"/>
      <c r="L46" s="225">
        <v>4232</v>
      </c>
      <c r="M46" s="226"/>
      <c r="N46" s="111">
        <v>4990</v>
      </c>
      <c r="O46" s="114">
        <f t="shared" si="7"/>
        <v>16700</v>
      </c>
      <c r="P46" s="227">
        <v>20040</v>
      </c>
      <c r="Q46" s="228"/>
      <c r="R46" s="111">
        <f t="shared" si="4"/>
        <v>13116.666666666668</v>
      </c>
      <c r="S46" s="111">
        <v>15740</v>
      </c>
      <c r="T46" s="111">
        <f t="shared" si="5"/>
        <v>321.1538461538462</v>
      </c>
      <c r="U46" s="111">
        <f t="shared" si="6"/>
        <v>315.43086172344687</v>
      </c>
    </row>
    <row r="47" spans="1:21" ht="1.5" customHeight="1" hidden="1" thickBot="1">
      <c r="A47" s="252"/>
      <c r="B47" s="258"/>
      <c r="C47" s="252"/>
      <c r="D47" s="111">
        <f t="shared" si="0"/>
        <v>0</v>
      </c>
      <c r="E47" s="225">
        <f t="shared" si="1"/>
        <v>0</v>
      </c>
      <c r="F47" s="226"/>
      <c r="G47" s="111">
        <f t="shared" si="2"/>
        <v>0</v>
      </c>
      <c r="H47" s="114">
        <f t="shared" si="3"/>
        <v>0</v>
      </c>
      <c r="I47" s="111"/>
      <c r="J47" s="225"/>
      <c r="K47" s="226"/>
      <c r="L47" s="225"/>
      <c r="M47" s="226"/>
      <c r="N47" s="111"/>
      <c r="O47" s="114">
        <f t="shared" si="7"/>
        <v>0</v>
      </c>
      <c r="P47" s="227"/>
      <c r="Q47" s="228"/>
      <c r="R47" s="111">
        <f t="shared" si="4"/>
        <v>0</v>
      </c>
      <c r="S47" s="111"/>
      <c r="T47" s="111" t="e">
        <f t="shared" si="5"/>
        <v>#DIV/0!</v>
      </c>
      <c r="U47" s="111" t="e">
        <f t="shared" si="6"/>
        <v>#DIV/0!</v>
      </c>
    </row>
    <row r="48" spans="1:21" ht="43.5" customHeight="1" thickBot="1">
      <c r="A48" s="74" t="s">
        <v>117</v>
      </c>
      <c r="B48" s="75" t="s">
        <v>42</v>
      </c>
      <c r="C48" s="75" t="s">
        <v>97</v>
      </c>
      <c r="D48" s="111">
        <f t="shared" si="0"/>
        <v>42933.333333333336</v>
      </c>
      <c r="E48" s="225">
        <f t="shared" si="1"/>
        <v>51520</v>
      </c>
      <c r="F48" s="226"/>
      <c r="G48" s="111">
        <f t="shared" si="2"/>
        <v>41025</v>
      </c>
      <c r="H48" s="114">
        <f t="shared" si="3"/>
        <v>49230</v>
      </c>
      <c r="I48" s="111">
        <v>5441</v>
      </c>
      <c r="J48" s="225">
        <v>6420</v>
      </c>
      <c r="K48" s="226"/>
      <c r="L48" s="225">
        <v>2723</v>
      </c>
      <c r="M48" s="226"/>
      <c r="N48" s="111">
        <v>3210</v>
      </c>
      <c r="O48" s="114">
        <f t="shared" si="7"/>
        <v>42933.333333333336</v>
      </c>
      <c r="P48" s="227">
        <v>51520</v>
      </c>
      <c r="Q48" s="228"/>
      <c r="R48" s="111">
        <f t="shared" si="4"/>
        <v>41025</v>
      </c>
      <c r="S48" s="111">
        <v>49230</v>
      </c>
      <c r="T48" s="111">
        <f t="shared" si="5"/>
        <v>802.4922118380061</v>
      </c>
      <c r="U48" s="111">
        <f t="shared" si="6"/>
        <v>1533.6448598130842</v>
      </c>
    </row>
    <row r="49" spans="1:21" ht="83.25" customHeight="1" thickBot="1">
      <c r="A49" s="42" t="s">
        <v>118</v>
      </c>
      <c r="B49" s="41" t="s">
        <v>155</v>
      </c>
      <c r="C49" s="41" t="s">
        <v>97</v>
      </c>
      <c r="D49" s="111">
        <f t="shared" si="0"/>
        <v>23850</v>
      </c>
      <c r="E49" s="225">
        <f t="shared" si="1"/>
        <v>28620</v>
      </c>
      <c r="F49" s="226"/>
      <c r="G49" s="111">
        <f t="shared" si="2"/>
        <v>21466.666666666668</v>
      </c>
      <c r="H49" s="114">
        <f t="shared" si="3"/>
        <v>25760</v>
      </c>
      <c r="I49" s="111">
        <v>6118</v>
      </c>
      <c r="J49" s="225">
        <v>7220</v>
      </c>
      <c r="K49" s="226"/>
      <c r="L49" s="225">
        <v>4301</v>
      </c>
      <c r="M49" s="226"/>
      <c r="N49" s="111">
        <v>5070</v>
      </c>
      <c r="O49" s="114">
        <f t="shared" si="7"/>
        <v>23850</v>
      </c>
      <c r="P49" s="227">
        <v>28620</v>
      </c>
      <c r="Q49" s="228"/>
      <c r="R49" s="111">
        <f t="shared" si="4"/>
        <v>21466.666666666668</v>
      </c>
      <c r="S49" s="111">
        <v>25760</v>
      </c>
      <c r="T49" s="111">
        <f t="shared" si="5"/>
        <v>396.39889196675904</v>
      </c>
      <c r="U49" s="111">
        <f t="shared" si="6"/>
        <v>508.08678500986196</v>
      </c>
    </row>
    <row r="50" spans="1:21" ht="78.75" customHeight="1" thickBot="1">
      <c r="A50" s="42" t="s">
        <v>156</v>
      </c>
      <c r="B50" s="50" t="s">
        <v>157</v>
      </c>
      <c r="C50" s="41" t="s">
        <v>97</v>
      </c>
      <c r="D50" s="111">
        <f t="shared" si="0"/>
        <v>7633</v>
      </c>
      <c r="E50" s="225">
        <f>Q50</f>
        <v>9160</v>
      </c>
      <c r="F50" s="226"/>
      <c r="G50" s="111">
        <f t="shared" si="2"/>
        <v>5966.666666666667</v>
      </c>
      <c r="H50" s="114">
        <f t="shared" si="3"/>
        <v>7160</v>
      </c>
      <c r="I50" s="111"/>
      <c r="J50" s="112"/>
      <c r="K50" s="113"/>
      <c r="L50" s="225"/>
      <c r="M50" s="226"/>
      <c r="N50" s="111"/>
      <c r="O50" s="114">
        <v>7633</v>
      </c>
      <c r="P50" s="115"/>
      <c r="Q50" s="116">
        <v>9160</v>
      </c>
      <c r="R50" s="111">
        <f t="shared" si="4"/>
        <v>5966.666666666667</v>
      </c>
      <c r="S50" s="111">
        <v>7160</v>
      </c>
      <c r="T50" s="111"/>
      <c r="U50" s="111"/>
    </row>
    <row r="51" spans="1:21" ht="45" customHeight="1" thickBot="1">
      <c r="A51" s="42" t="s">
        <v>120</v>
      </c>
      <c r="B51" s="110" t="s">
        <v>46</v>
      </c>
      <c r="C51" s="41" t="s">
        <v>97</v>
      </c>
      <c r="D51" s="111">
        <f t="shared" si="0"/>
        <v>17891.666666666668</v>
      </c>
      <c r="E51" s="225">
        <f t="shared" si="1"/>
        <v>21470</v>
      </c>
      <c r="F51" s="226"/>
      <c r="G51" s="111">
        <f t="shared" si="2"/>
        <v>15508.333333333334</v>
      </c>
      <c r="H51" s="114">
        <f t="shared" si="3"/>
        <v>18610</v>
      </c>
      <c r="I51" s="111">
        <v>5125</v>
      </c>
      <c r="J51" s="225">
        <v>6050</v>
      </c>
      <c r="K51" s="226"/>
      <c r="L51" s="225">
        <v>2563</v>
      </c>
      <c r="M51" s="226"/>
      <c r="N51" s="111">
        <v>3020</v>
      </c>
      <c r="O51" s="114">
        <f t="shared" si="7"/>
        <v>17891.666666666668</v>
      </c>
      <c r="P51" s="227">
        <v>21470</v>
      </c>
      <c r="Q51" s="228"/>
      <c r="R51" s="111">
        <f t="shared" si="4"/>
        <v>15508.333333333334</v>
      </c>
      <c r="S51" s="111">
        <v>18610</v>
      </c>
      <c r="T51" s="111">
        <f t="shared" si="5"/>
        <v>354.8760330578512</v>
      </c>
      <c r="U51" s="111">
        <f t="shared" si="6"/>
        <v>616.2251655629138</v>
      </c>
    </row>
    <row r="52" spans="1:21" ht="39.75" customHeight="1" thickBot="1">
      <c r="A52" s="42" t="s">
        <v>121</v>
      </c>
      <c r="B52" s="41" t="s">
        <v>48</v>
      </c>
      <c r="C52" s="41" t="s">
        <v>97</v>
      </c>
      <c r="D52" s="111">
        <f t="shared" si="0"/>
        <v>19080</v>
      </c>
      <c r="E52" s="225">
        <f t="shared" si="1"/>
        <v>22900</v>
      </c>
      <c r="F52" s="226"/>
      <c r="G52" s="111">
        <f t="shared" si="2"/>
        <v>14550</v>
      </c>
      <c r="H52" s="114">
        <f t="shared" si="3"/>
        <v>17460</v>
      </c>
      <c r="I52" s="111">
        <v>5254</v>
      </c>
      <c r="J52" s="225">
        <v>6200</v>
      </c>
      <c r="K52" s="226"/>
      <c r="L52" s="225">
        <v>5141</v>
      </c>
      <c r="M52" s="226"/>
      <c r="N52" s="111">
        <v>6070</v>
      </c>
      <c r="O52" s="114">
        <v>19080</v>
      </c>
      <c r="P52" s="227">
        <v>22900</v>
      </c>
      <c r="Q52" s="228"/>
      <c r="R52" s="111">
        <f t="shared" si="4"/>
        <v>14550</v>
      </c>
      <c r="S52" s="111">
        <v>17460</v>
      </c>
      <c r="T52" s="111">
        <f t="shared" si="5"/>
        <v>369.3548387096774</v>
      </c>
      <c r="U52" s="111">
        <f t="shared" si="6"/>
        <v>287.64415156507414</v>
      </c>
    </row>
    <row r="53" spans="1:21" ht="39.75" customHeight="1" thickBot="1">
      <c r="A53" s="42" t="s">
        <v>122</v>
      </c>
      <c r="B53" s="41" t="s">
        <v>50</v>
      </c>
      <c r="C53" s="41" t="s">
        <v>97</v>
      </c>
      <c r="D53" s="111">
        <f t="shared" si="0"/>
        <v>13116.666666666668</v>
      </c>
      <c r="E53" s="225">
        <f t="shared" si="1"/>
        <v>15740</v>
      </c>
      <c r="F53" s="226"/>
      <c r="G53" s="111">
        <f t="shared" si="2"/>
        <v>8108.333333333334</v>
      </c>
      <c r="H53" s="114">
        <f t="shared" si="3"/>
        <v>9730</v>
      </c>
      <c r="I53" s="111">
        <v>5440</v>
      </c>
      <c r="J53" s="225">
        <v>6420</v>
      </c>
      <c r="K53" s="226"/>
      <c r="L53" s="225">
        <v>4639</v>
      </c>
      <c r="M53" s="226"/>
      <c r="N53" s="111">
        <v>5470</v>
      </c>
      <c r="O53" s="114">
        <f t="shared" si="7"/>
        <v>13116.666666666668</v>
      </c>
      <c r="P53" s="227">
        <v>15740</v>
      </c>
      <c r="Q53" s="228"/>
      <c r="R53" s="111">
        <f t="shared" si="4"/>
        <v>8108.333333333334</v>
      </c>
      <c r="S53" s="111">
        <v>9730</v>
      </c>
      <c r="T53" s="111">
        <f t="shared" si="5"/>
        <v>245.17133956386292</v>
      </c>
      <c r="U53" s="111">
        <f t="shared" si="6"/>
        <v>177.87934186471662</v>
      </c>
    </row>
    <row r="54" spans="1:21" ht="42" customHeight="1" thickBot="1">
      <c r="A54" s="42" t="s">
        <v>51</v>
      </c>
      <c r="B54" s="41" t="s">
        <v>52</v>
      </c>
      <c r="C54" s="41" t="s">
        <v>97</v>
      </c>
      <c r="D54" s="111">
        <f t="shared" si="0"/>
        <v>16700</v>
      </c>
      <c r="E54" s="225">
        <f t="shared" si="1"/>
        <v>20040</v>
      </c>
      <c r="F54" s="226"/>
      <c r="G54" s="111">
        <f t="shared" si="2"/>
        <v>12400</v>
      </c>
      <c r="H54" s="114">
        <f t="shared" si="3"/>
        <v>14880</v>
      </c>
      <c r="I54" s="111">
        <v>9552</v>
      </c>
      <c r="J54" s="225">
        <v>11270</v>
      </c>
      <c r="K54" s="226"/>
      <c r="L54" s="225">
        <v>7097</v>
      </c>
      <c r="M54" s="226"/>
      <c r="N54" s="111">
        <v>8370</v>
      </c>
      <c r="O54" s="114">
        <f t="shared" si="7"/>
        <v>16700</v>
      </c>
      <c r="P54" s="227">
        <v>20040</v>
      </c>
      <c r="Q54" s="228"/>
      <c r="R54" s="111">
        <f t="shared" si="4"/>
        <v>12400</v>
      </c>
      <c r="S54" s="111">
        <v>14880</v>
      </c>
      <c r="T54" s="111">
        <f t="shared" si="5"/>
        <v>177.81721384205855</v>
      </c>
      <c r="U54" s="111">
        <f t="shared" si="6"/>
        <v>177.77777777777777</v>
      </c>
    </row>
    <row r="55" spans="1:21" ht="53.25" customHeight="1" thickBot="1">
      <c r="A55" s="42" t="s">
        <v>53</v>
      </c>
      <c r="B55" s="41" t="s">
        <v>54</v>
      </c>
      <c r="C55" s="41" t="s">
        <v>97</v>
      </c>
      <c r="D55" s="111">
        <f t="shared" si="0"/>
        <v>9542</v>
      </c>
      <c r="E55" s="225">
        <f t="shared" si="1"/>
        <v>11450</v>
      </c>
      <c r="F55" s="226"/>
      <c r="G55" s="111">
        <f t="shared" si="2"/>
        <v>9066.666666666668</v>
      </c>
      <c r="H55" s="114">
        <f t="shared" si="3"/>
        <v>10880</v>
      </c>
      <c r="I55" s="111">
        <v>1840</v>
      </c>
      <c r="J55" s="225">
        <v>2170</v>
      </c>
      <c r="K55" s="226"/>
      <c r="L55" s="225">
        <v>1806</v>
      </c>
      <c r="M55" s="226"/>
      <c r="N55" s="111">
        <v>2130</v>
      </c>
      <c r="O55" s="114">
        <v>9542</v>
      </c>
      <c r="P55" s="227">
        <v>11450</v>
      </c>
      <c r="Q55" s="228"/>
      <c r="R55" s="111">
        <f t="shared" si="4"/>
        <v>9066.666666666668</v>
      </c>
      <c r="S55" s="111">
        <v>10880</v>
      </c>
      <c r="T55" s="111">
        <f t="shared" si="5"/>
        <v>527.6497695852535</v>
      </c>
      <c r="U55" s="111">
        <f t="shared" si="6"/>
        <v>510.7981220657277</v>
      </c>
    </row>
    <row r="56" spans="1:21" ht="63" customHeight="1" thickBot="1">
      <c r="A56" s="229" t="s">
        <v>55</v>
      </c>
      <c r="B56" s="229" t="s">
        <v>56</v>
      </c>
      <c r="C56" s="41" t="s">
        <v>97</v>
      </c>
      <c r="D56" s="111">
        <f t="shared" si="0"/>
        <v>23850</v>
      </c>
      <c r="E56" s="225">
        <f t="shared" si="1"/>
        <v>28620</v>
      </c>
      <c r="F56" s="226"/>
      <c r="G56" s="111">
        <f t="shared" si="2"/>
        <v>22183.333333333336</v>
      </c>
      <c r="H56" s="114">
        <f t="shared" si="3"/>
        <v>26620</v>
      </c>
      <c r="I56" s="111">
        <v>4600</v>
      </c>
      <c r="J56" s="225">
        <v>5430</v>
      </c>
      <c r="K56" s="226"/>
      <c r="L56" s="225">
        <v>3680</v>
      </c>
      <c r="M56" s="226"/>
      <c r="N56" s="111">
        <v>4340</v>
      </c>
      <c r="O56" s="114">
        <f t="shared" si="7"/>
        <v>23850</v>
      </c>
      <c r="P56" s="227">
        <v>28620</v>
      </c>
      <c r="Q56" s="228"/>
      <c r="R56" s="111">
        <f t="shared" si="4"/>
        <v>22183.333333333336</v>
      </c>
      <c r="S56" s="111">
        <v>26620</v>
      </c>
      <c r="T56" s="111">
        <f t="shared" si="5"/>
        <v>527.0718232044198</v>
      </c>
      <c r="U56" s="111">
        <f t="shared" si="6"/>
        <v>613.3640552995391</v>
      </c>
    </row>
    <row r="57" spans="1:21" ht="39" customHeight="1" hidden="1" thickBot="1">
      <c r="A57" s="230"/>
      <c r="B57" s="230"/>
      <c r="C57" s="41" t="s">
        <v>97</v>
      </c>
      <c r="D57" s="111">
        <f t="shared" si="0"/>
        <v>0</v>
      </c>
      <c r="E57" s="225">
        <f t="shared" si="1"/>
        <v>0</v>
      </c>
      <c r="F57" s="226"/>
      <c r="G57" s="111">
        <f t="shared" si="2"/>
        <v>0</v>
      </c>
      <c r="H57" s="114">
        <f t="shared" si="3"/>
        <v>0</v>
      </c>
      <c r="I57" s="111"/>
      <c r="J57" s="225"/>
      <c r="K57" s="226"/>
      <c r="L57" s="225"/>
      <c r="M57" s="226"/>
      <c r="N57" s="111"/>
      <c r="O57" s="114">
        <f t="shared" si="7"/>
        <v>0</v>
      </c>
      <c r="P57" s="227"/>
      <c r="Q57" s="228"/>
      <c r="R57" s="111">
        <f t="shared" si="4"/>
        <v>0</v>
      </c>
      <c r="S57" s="111"/>
      <c r="T57" s="111" t="e">
        <f t="shared" si="5"/>
        <v>#DIV/0!</v>
      </c>
      <c r="U57" s="111" t="e">
        <f t="shared" si="6"/>
        <v>#DIV/0!</v>
      </c>
    </row>
    <row r="58" spans="1:21" ht="78" customHeight="1" thickBot="1">
      <c r="A58" s="229" t="s">
        <v>57</v>
      </c>
      <c r="B58" s="229" t="s">
        <v>58</v>
      </c>
      <c r="C58" s="41" t="s">
        <v>97</v>
      </c>
      <c r="D58" s="111">
        <f t="shared" si="0"/>
        <v>8350</v>
      </c>
      <c r="E58" s="225">
        <f t="shared" si="1"/>
        <v>10020</v>
      </c>
      <c r="F58" s="226"/>
      <c r="G58" s="111">
        <f t="shared" si="2"/>
        <v>7391.666666666667</v>
      </c>
      <c r="H58" s="114">
        <f t="shared" si="3"/>
        <v>8870</v>
      </c>
      <c r="I58" s="111">
        <v>1610</v>
      </c>
      <c r="J58" s="225">
        <v>1900</v>
      </c>
      <c r="K58" s="226"/>
      <c r="L58" s="225">
        <v>1288</v>
      </c>
      <c r="M58" s="226"/>
      <c r="N58" s="111">
        <v>1520</v>
      </c>
      <c r="O58" s="114">
        <f t="shared" si="7"/>
        <v>8350</v>
      </c>
      <c r="P58" s="227">
        <v>10020</v>
      </c>
      <c r="Q58" s="228"/>
      <c r="R58" s="111">
        <f t="shared" si="4"/>
        <v>7391.666666666667</v>
      </c>
      <c r="S58" s="111">
        <v>8870</v>
      </c>
      <c r="T58" s="111">
        <f t="shared" si="5"/>
        <v>527.3684210526316</v>
      </c>
      <c r="U58" s="111">
        <f t="shared" si="6"/>
        <v>583.5526315789474</v>
      </c>
    </row>
    <row r="59" spans="1:21" ht="39" customHeight="1" hidden="1" thickBot="1">
      <c r="A59" s="231"/>
      <c r="B59" s="231"/>
      <c r="C59" s="41" t="s">
        <v>97</v>
      </c>
      <c r="D59" s="111">
        <f t="shared" si="0"/>
        <v>0</v>
      </c>
      <c r="E59" s="225">
        <f t="shared" si="1"/>
        <v>0</v>
      </c>
      <c r="F59" s="226"/>
      <c r="G59" s="111">
        <f t="shared" si="2"/>
        <v>0</v>
      </c>
      <c r="H59" s="114">
        <f t="shared" si="3"/>
        <v>0</v>
      </c>
      <c r="I59" s="111"/>
      <c r="J59" s="225"/>
      <c r="K59" s="226"/>
      <c r="L59" s="225"/>
      <c r="M59" s="226"/>
      <c r="N59" s="111"/>
      <c r="O59" s="114">
        <f t="shared" si="7"/>
        <v>0</v>
      </c>
      <c r="P59" s="227"/>
      <c r="Q59" s="228"/>
      <c r="R59" s="111">
        <f t="shared" si="4"/>
        <v>0</v>
      </c>
      <c r="S59" s="111"/>
      <c r="T59" s="111" t="e">
        <f t="shared" si="5"/>
        <v>#DIV/0!</v>
      </c>
      <c r="U59" s="111" t="e">
        <f t="shared" si="6"/>
        <v>#DIV/0!</v>
      </c>
    </row>
    <row r="60" spans="1:21" ht="57" customHeight="1" hidden="1" thickBot="1">
      <c r="A60" s="230"/>
      <c r="B60" s="230"/>
      <c r="C60" s="41" t="s">
        <v>97</v>
      </c>
      <c r="D60" s="111">
        <f t="shared" si="0"/>
        <v>0</v>
      </c>
      <c r="E60" s="225">
        <f t="shared" si="1"/>
        <v>0</v>
      </c>
      <c r="F60" s="226"/>
      <c r="G60" s="111">
        <f t="shared" si="2"/>
        <v>0</v>
      </c>
      <c r="H60" s="114">
        <f t="shared" si="3"/>
        <v>0</v>
      </c>
      <c r="I60" s="111"/>
      <c r="J60" s="225"/>
      <c r="K60" s="226"/>
      <c r="L60" s="225"/>
      <c r="M60" s="226"/>
      <c r="N60" s="111"/>
      <c r="O60" s="114">
        <f t="shared" si="7"/>
        <v>0</v>
      </c>
      <c r="P60" s="227"/>
      <c r="Q60" s="228"/>
      <c r="R60" s="111">
        <f t="shared" si="4"/>
        <v>0</v>
      </c>
      <c r="S60" s="111"/>
      <c r="T60" s="111" t="e">
        <f t="shared" si="5"/>
        <v>#DIV/0!</v>
      </c>
      <c r="U60" s="111" t="e">
        <f t="shared" si="6"/>
        <v>#DIV/0!</v>
      </c>
    </row>
    <row r="61" spans="1:21" ht="65.25" customHeight="1" thickBot="1">
      <c r="A61" s="229" t="s">
        <v>59</v>
      </c>
      <c r="B61" s="229" t="s">
        <v>60</v>
      </c>
      <c r="C61" s="41" t="s">
        <v>97</v>
      </c>
      <c r="D61" s="111">
        <f t="shared" si="0"/>
        <v>4767</v>
      </c>
      <c r="E61" s="225">
        <f t="shared" si="1"/>
        <v>5720</v>
      </c>
      <c r="F61" s="226"/>
      <c r="G61" s="111">
        <f t="shared" si="2"/>
        <v>4291.666666666667</v>
      </c>
      <c r="H61" s="114">
        <f t="shared" si="3"/>
        <v>5150</v>
      </c>
      <c r="I61" s="111">
        <v>920</v>
      </c>
      <c r="J61" s="225">
        <v>1090</v>
      </c>
      <c r="K61" s="226"/>
      <c r="L61" s="225">
        <v>909</v>
      </c>
      <c r="M61" s="226"/>
      <c r="N61" s="111">
        <v>1070</v>
      </c>
      <c r="O61" s="114">
        <v>4767</v>
      </c>
      <c r="P61" s="227">
        <v>5720</v>
      </c>
      <c r="Q61" s="228"/>
      <c r="R61" s="111">
        <f t="shared" si="4"/>
        <v>4291.666666666667</v>
      </c>
      <c r="S61" s="111">
        <v>5150</v>
      </c>
      <c r="T61" s="111">
        <f t="shared" si="5"/>
        <v>524.7706422018348</v>
      </c>
      <c r="U61" s="111">
        <f t="shared" si="6"/>
        <v>481.3084112149533</v>
      </c>
    </row>
    <row r="62" spans="1:21" ht="39" customHeight="1" hidden="1" thickBot="1">
      <c r="A62" s="230"/>
      <c r="B62" s="230"/>
      <c r="C62" s="41" t="s">
        <v>97</v>
      </c>
      <c r="D62" s="111">
        <f t="shared" si="0"/>
        <v>0</v>
      </c>
      <c r="E62" s="225">
        <f t="shared" si="1"/>
        <v>0</v>
      </c>
      <c r="F62" s="226"/>
      <c r="G62" s="111">
        <f t="shared" si="2"/>
        <v>0</v>
      </c>
      <c r="H62" s="114">
        <f t="shared" si="3"/>
        <v>0</v>
      </c>
      <c r="I62" s="111"/>
      <c r="J62" s="225"/>
      <c r="K62" s="226"/>
      <c r="L62" s="225"/>
      <c r="M62" s="226"/>
      <c r="N62" s="111"/>
      <c r="O62" s="114">
        <f t="shared" si="7"/>
        <v>0</v>
      </c>
      <c r="P62" s="227"/>
      <c r="Q62" s="228"/>
      <c r="R62" s="111">
        <f t="shared" si="4"/>
        <v>0</v>
      </c>
      <c r="S62" s="111"/>
      <c r="T62" s="111" t="e">
        <f t="shared" si="5"/>
        <v>#DIV/0!</v>
      </c>
      <c r="U62" s="111" t="e">
        <f t="shared" si="6"/>
        <v>#DIV/0!</v>
      </c>
    </row>
    <row r="63" spans="1:21" ht="45" customHeight="1" thickBot="1">
      <c r="A63" s="229" t="s">
        <v>61</v>
      </c>
      <c r="B63" s="229" t="s">
        <v>62</v>
      </c>
      <c r="C63" s="41" t="s">
        <v>97</v>
      </c>
      <c r="D63" s="111">
        <f t="shared" si="0"/>
        <v>23850</v>
      </c>
      <c r="E63" s="225">
        <f t="shared" si="1"/>
        <v>28620</v>
      </c>
      <c r="F63" s="226"/>
      <c r="G63" s="111">
        <f t="shared" si="2"/>
        <v>22658.333333333336</v>
      </c>
      <c r="H63" s="114">
        <f t="shared" si="3"/>
        <v>27190</v>
      </c>
      <c r="I63" s="111">
        <v>4600</v>
      </c>
      <c r="J63" s="225">
        <v>5430</v>
      </c>
      <c r="K63" s="226"/>
      <c r="L63" s="225">
        <v>3680</v>
      </c>
      <c r="M63" s="226"/>
      <c r="N63" s="111">
        <v>4340</v>
      </c>
      <c r="O63" s="114">
        <f t="shared" si="7"/>
        <v>23850</v>
      </c>
      <c r="P63" s="227">
        <v>28620</v>
      </c>
      <c r="Q63" s="228"/>
      <c r="R63" s="111">
        <f t="shared" si="4"/>
        <v>22658.333333333336</v>
      </c>
      <c r="S63" s="111">
        <v>27190</v>
      </c>
      <c r="T63" s="111">
        <f t="shared" si="5"/>
        <v>527.0718232044198</v>
      </c>
      <c r="U63" s="111">
        <f t="shared" si="6"/>
        <v>626.4976958525345</v>
      </c>
    </row>
    <row r="64" spans="1:21" ht="39" customHeight="1" hidden="1" thickBot="1">
      <c r="A64" s="230"/>
      <c r="B64" s="230"/>
      <c r="C64" s="41" t="s">
        <v>97</v>
      </c>
      <c r="D64" s="111">
        <f t="shared" si="0"/>
        <v>0</v>
      </c>
      <c r="E64" s="225">
        <f t="shared" si="1"/>
        <v>0</v>
      </c>
      <c r="F64" s="226"/>
      <c r="G64" s="111">
        <f t="shared" si="2"/>
        <v>0</v>
      </c>
      <c r="H64" s="114">
        <f t="shared" si="3"/>
        <v>0</v>
      </c>
      <c r="I64" s="111"/>
      <c r="J64" s="225"/>
      <c r="K64" s="226"/>
      <c r="L64" s="225"/>
      <c r="M64" s="226"/>
      <c r="N64" s="111"/>
      <c r="O64" s="114">
        <f t="shared" si="7"/>
        <v>0</v>
      </c>
      <c r="P64" s="227"/>
      <c r="Q64" s="228"/>
      <c r="R64" s="111">
        <f t="shared" si="4"/>
        <v>0</v>
      </c>
      <c r="S64" s="111"/>
      <c r="T64" s="111" t="e">
        <f t="shared" si="5"/>
        <v>#DIV/0!</v>
      </c>
      <c r="U64" s="111" t="e">
        <f t="shared" si="6"/>
        <v>#DIV/0!</v>
      </c>
    </row>
    <row r="65" spans="1:21" ht="152.25" customHeight="1" thickBot="1">
      <c r="A65" s="229" t="s">
        <v>63</v>
      </c>
      <c r="B65" s="229" t="s">
        <v>64</v>
      </c>
      <c r="C65" s="41" t="s">
        <v>97</v>
      </c>
      <c r="D65" s="111">
        <f t="shared" si="0"/>
        <v>19083.333333333336</v>
      </c>
      <c r="E65" s="225">
        <f t="shared" si="1"/>
        <v>22900</v>
      </c>
      <c r="F65" s="226"/>
      <c r="G65" s="111">
        <f t="shared" si="2"/>
        <v>16700</v>
      </c>
      <c r="H65" s="114">
        <f t="shared" si="3"/>
        <v>20040</v>
      </c>
      <c r="I65" s="111">
        <v>3450</v>
      </c>
      <c r="J65" s="225">
        <v>4070</v>
      </c>
      <c r="K65" s="226"/>
      <c r="L65" s="225">
        <v>2530</v>
      </c>
      <c r="M65" s="226"/>
      <c r="N65" s="111">
        <v>2980</v>
      </c>
      <c r="O65" s="114">
        <f t="shared" si="7"/>
        <v>19083.333333333336</v>
      </c>
      <c r="P65" s="227">
        <v>22900</v>
      </c>
      <c r="Q65" s="228"/>
      <c r="R65" s="111">
        <f t="shared" si="4"/>
        <v>16700</v>
      </c>
      <c r="S65" s="111">
        <v>20040</v>
      </c>
      <c r="T65" s="111">
        <f t="shared" si="5"/>
        <v>562.6535626535626</v>
      </c>
      <c r="U65" s="111">
        <f t="shared" si="6"/>
        <v>672.4832214765102</v>
      </c>
    </row>
    <row r="66" spans="1:21" ht="0.75" customHeight="1" hidden="1" thickBot="1">
      <c r="A66" s="231"/>
      <c r="B66" s="231"/>
      <c r="C66" s="41" t="s">
        <v>97</v>
      </c>
      <c r="D66" s="111">
        <f t="shared" si="0"/>
        <v>0</v>
      </c>
      <c r="E66" s="225">
        <f t="shared" si="1"/>
        <v>0</v>
      </c>
      <c r="F66" s="226"/>
      <c r="G66" s="111">
        <f t="shared" si="2"/>
        <v>0</v>
      </c>
      <c r="H66" s="114">
        <f t="shared" si="3"/>
        <v>0</v>
      </c>
      <c r="I66" s="111"/>
      <c r="J66" s="225"/>
      <c r="K66" s="226"/>
      <c r="L66" s="225"/>
      <c r="M66" s="226"/>
      <c r="N66" s="111"/>
      <c r="O66" s="114">
        <f t="shared" si="7"/>
        <v>0</v>
      </c>
      <c r="P66" s="227"/>
      <c r="Q66" s="228"/>
      <c r="R66" s="111">
        <f t="shared" si="4"/>
        <v>0</v>
      </c>
      <c r="S66" s="111"/>
      <c r="T66" s="111" t="e">
        <f t="shared" si="5"/>
        <v>#DIV/0!</v>
      </c>
      <c r="U66" s="111" t="e">
        <f t="shared" si="6"/>
        <v>#DIV/0!</v>
      </c>
    </row>
    <row r="67" spans="1:21" ht="69" customHeight="1" hidden="1" thickBot="1">
      <c r="A67" s="231"/>
      <c r="B67" s="231"/>
      <c r="C67" s="41" t="s">
        <v>97</v>
      </c>
      <c r="D67" s="111">
        <f t="shared" si="0"/>
        <v>0</v>
      </c>
      <c r="E67" s="225">
        <f t="shared" si="1"/>
        <v>0</v>
      </c>
      <c r="F67" s="226"/>
      <c r="G67" s="111">
        <f t="shared" si="2"/>
        <v>0</v>
      </c>
      <c r="H67" s="114">
        <f t="shared" si="3"/>
        <v>0</v>
      </c>
      <c r="I67" s="111"/>
      <c r="J67" s="225"/>
      <c r="K67" s="226"/>
      <c r="L67" s="225"/>
      <c r="M67" s="226"/>
      <c r="N67" s="111"/>
      <c r="O67" s="114">
        <f t="shared" si="7"/>
        <v>0</v>
      </c>
      <c r="P67" s="227"/>
      <c r="Q67" s="228"/>
      <c r="R67" s="111">
        <f t="shared" si="4"/>
        <v>0</v>
      </c>
      <c r="S67" s="111"/>
      <c r="T67" s="111" t="e">
        <f t="shared" si="5"/>
        <v>#DIV/0!</v>
      </c>
      <c r="U67" s="111" t="e">
        <f t="shared" si="6"/>
        <v>#DIV/0!</v>
      </c>
    </row>
    <row r="68" spans="1:21" ht="39" customHeight="1" hidden="1" thickBot="1">
      <c r="A68" s="231"/>
      <c r="B68" s="231"/>
      <c r="C68" s="41" t="s">
        <v>97</v>
      </c>
      <c r="D68" s="111">
        <f t="shared" si="0"/>
        <v>0</v>
      </c>
      <c r="E68" s="225">
        <f t="shared" si="1"/>
        <v>0</v>
      </c>
      <c r="F68" s="226"/>
      <c r="G68" s="111">
        <f t="shared" si="2"/>
        <v>0</v>
      </c>
      <c r="H68" s="114">
        <f t="shared" si="3"/>
        <v>0</v>
      </c>
      <c r="I68" s="111"/>
      <c r="J68" s="225"/>
      <c r="K68" s="226"/>
      <c r="L68" s="225"/>
      <c r="M68" s="226"/>
      <c r="N68" s="111"/>
      <c r="O68" s="114">
        <f t="shared" si="7"/>
        <v>0</v>
      </c>
      <c r="P68" s="227"/>
      <c r="Q68" s="228"/>
      <c r="R68" s="111">
        <f t="shared" si="4"/>
        <v>0</v>
      </c>
      <c r="S68" s="111"/>
      <c r="T68" s="111" t="e">
        <f t="shared" si="5"/>
        <v>#DIV/0!</v>
      </c>
      <c r="U68" s="111" t="e">
        <f t="shared" si="6"/>
        <v>#DIV/0!</v>
      </c>
    </row>
    <row r="69" spans="1:21" ht="39" customHeight="1" hidden="1" thickBot="1">
      <c r="A69" s="230"/>
      <c r="B69" s="230"/>
      <c r="C69" s="41" t="s">
        <v>97</v>
      </c>
      <c r="D69" s="111">
        <f t="shared" si="0"/>
        <v>0</v>
      </c>
      <c r="E69" s="225">
        <f t="shared" si="1"/>
        <v>0</v>
      </c>
      <c r="F69" s="226"/>
      <c r="G69" s="111">
        <f t="shared" si="2"/>
        <v>0</v>
      </c>
      <c r="H69" s="114">
        <f t="shared" si="3"/>
        <v>0</v>
      </c>
      <c r="I69" s="111"/>
      <c r="J69" s="225"/>
      <c r="K69" s="226"/>
      <c r="L69" s="225"/>
      <c r="M69" s="226"/>
      <c r="N69" s="111"/>
      <c r="O69" s="114">
        <f t="shared" si="7"/>
        <v>0</v>
      </c>
      <c r="P69" s="227"/>
      <c r="Q69" s="228"/>
      <c r="R69" s="111">
        <f t="shared" si="4"/>
        <v>0</v>
      </c>
      <c r="S69" s="111"/>
      <c r="T69" s="111" t="e">
        <f t="shared" si="5"/>
        <v>#DIV/0!</v>
      </c>
      <c r="U69" s="111" t="e">
        <f t="shared" si="6"/>
        <v>#DIV/0!</v>
      </c>
    </row>
    <row r="70" spans="1:21" ht="211.5" customHeight="1" thickBot="1">
      <c r="A70" s="229" t="s">
        <v>65</v>
      </c>
      <c r="B70" s="229" t="s">
        <v>158</v>
      </c>
      <c r="C70" s="41" t="s">
        <v>97</v>
      </c>
      <c r="D70" s="111">
        <f t="shared" si="0"/>
        <v>19083.333333333336</v>
      </c>
      <c r="E70" s="225">
        <f t="shared" si="1"/>
        <v>22900</v>
      </c>
      <c r="F70" s="226"/>
      <c r="G70" s="111">
        <f t="shared" si="2"/>
        <v>16700</v>
      </c>
      <c r="H70" s="114">
        <f t="shared" si="3"/>
        <v>20040</v>
      </c>
      <c r="I70" s="111">
        <v>7590</v>
      </c>
      <c r="J70" s="225">
        <v>8960</v>
      </c>
      <c r="K70" s="226"/>
      <c r="L70" s="225">
        <v>6072</v>
      </c>
      <c r="M70" s="226"/>
      <c r="N70" s="111">
        <v>7160</v>
      </c>
      <c r="O70" s="114">
        <f t="shared" si="7"/>
        <v>19083.333333333336</v>
      </c>
      <c r="P70" s="227">
        <v>22900</v>
      </c>
      <c r="Q70" s="228"/>
      <c r="R70" s="111">
        <f t="shared" si="4"/>
        <v>16700</v>
      </c>
      <c r="S70" s="111">
        <v>20040</v>
      </c>
      <c r="T70" s="111">
        <f t="shared" si="5"/>
        <v>255.58035714285717</v>
      </c>
      <c r="U70" s="111">
        <f t="shared" si="6"/>
        <v>279.8882681564246</v>
      </c>
    </row>
    <row r="71" spans="1:21" ht="39" customHeight="1" hidden="1" thickBot="1">
      <c r="A71" s="231"/>
      <c r="B71" s="231"/>
      <c r="C71" s="41" t="s">
        <v>97</v>
      </c>
      <c r="D71" s="111">
        <f t="shared" si="0"/>
        <v>0</v>
      </c>
      <c r="E71" s="225">
        <f t="shared" si="1"/>
        <v>0</v>
      </c>
      <c r="F71" s="226"/>
      <c r="G71" s="111">
        <f t="shared" si="2"/>
        <v>0</v>
      </c>
      <c r="H71" s="114">
        <f t="shared" si="3"/>
        <v>0</v>
      </c>
      <c r="I71" s="111"/>
      <c r="J71" s="225"/>
      <c r="K71" s="226"/>
      <c r="L71" s="225"/>
      <c r="M71" s="226"/>
      <c r="N71" s="111"/>
      <c r="O71" s="114">
        <f t="shared" si="7"/>
        <v>0</v>
      </c>
      <c r="P71" s="227"/>
      <c r="Q71" s="228"/>
      <c r="R71" s="111">
        <f t="shared" si="4"/>
        <v>0</v>
      </c>
      <c r="S71" s="111"/>
      <c r="T71" s="111" t="e">
        <f t="shared" si="5"/>
        <v>#DIV/0!</v>
      </c>
      <c r="U71" s="111" t="e">
        <f t="shared" si="6"/>
        <v>#DIV/0!</v>
      </c>
    </row>
    <row r="72" spans="1:21" ht="39" customHeight="1" hidden="1" thickBot="1">
      <c r="A72" s="231"/>
      <c r="B72" s="231"/>
      <c r="C72" s="41" t="s">
        <v>97</v>
      </c>
      <c r="D72" s="111">
        <f t="shared" si="0"/>
        <v>0</v>
      </c>
      <c r="E72" s="225">
        <f t="shared" si="1"/>
        <v>0</v>
      </c>
      <c r="F72" s="226"/>
      <c r="G72" s="111">
        <f t="shared" si="2"/>
        <v>0</v>
      </c>
      <c r="H72" s="114">
        <f t="shared" si="3"/>
        <v>0</v>
      </c>
      <c r="I72" s="111"/>
      <c r="J72" s="225"/>
      <c r="K72" s="226"/>
      <c r="L72" s="225"/>
      <c r="M72" s="226"/>
      <c r="N72" s="111"/>
      <c r="O72" s="114">
        <f t="shared" si="7"/>
        <v>0</v>
      </c>
      <c r="P72" s="227"/>
      <c r="Q72" s="228"/>
      <c r="R72" s="111">
        <f t="shared" si="4"/>
        <v>0</v>
      </c>
      <c r="S72" s="111"/>
      <c r="T72" s="111" t="e">
        <f t="shared" si="5"/>
        <v>#DIV/0!</v>
      </c>
      <c r="U72" s="111" t="e">
        <f t="shared" si="6"/>
        <v>#DIV/0!</v>
      </c>
    </row>
    <row r="73" spans="1:25" ht="39" customHeight="1" hidden="1" thickBot="1">
      <c r="A73" s="231"/>
      <c r="B73" s="231"/>
      <c r="C73" s="41" t="s">
        <v>97</v>
      </c>
      <c r="D73" s="111">
        <f t="shared" si="0"/>
        <v>0</v>
      </c>
      <c r="E73" s="225">
        <f t="shared" si="1"/>
        <v>0</v>
      </c>
      <c r="F73" s="226"/>
      <c r="G73" s="111">
        <f t="shared" si="2"/>
        <v>0</v>
      </c>
      <c r="H73" s="114">
        <f t="shared" si="3"/>
        <v>0</v>
      </c>
      <c r="I73" s="111"/>
      <c r="J73" s="225"/>
      <c r="K73" s="226"/>
      <c r="L73" s="225"/>
      <c r="M73" s="226"/>
      <c r="N73" s="111"/>
      <c r="O73" s="114">
        <f t="shared" si="7"/>
        <v>0</v>
      </c>
      <c r="P73" s="227"/>
      <c r="Q73" s="228"/>
      <c r="R73" s="111">
        <f t="shared" si="4"/>
        <v>0</v>
      </c>
      <c r="S73" s="111"/>
      <c r="T73" s="111" t="e">
        <f t="shared" si="5"/>
        <v>#DIV/0!</v>
      </c>
      <c r="U73" s="111" t="e">
        <f t="shared" si="6"/>
        <v>#DIV/0!</v>
      </c>
      <c r="V73" s="3"/>
      <c r="W73" s="3"/>
      <c r="X73" s="3"/>
      <c r="Y73" s="3"/>
    </row>
    <row r="74" spans="1:21" ht="39" customHeight="1" hidden="1" thickBot="1">
      <c r="A74" s="231"/>
      <c r="B74" s="231"/>
      <c r="C74" s="41" t="s">
        <v>97</v>
      </c>
      <c r="D74" s="111">
        <f t="shared" si="0"/>
        <v>0</v>
      </c>
      <c r="E74" s="225">
        <f t="shared" si="1"/>
        <v>0</v>
      </c>
      <c r="F74" s="226"/>
      <c r="G74" s="111">
        <f t="shared" si="2"/>
        <v>0</v>
      </c>
      <c r="H74" s="114">
        <f t="shared" si="3"/>
        <v>0</v>
      </c>
      <c r="I74" s="111"/>
      <c r="J74" s="225"/>
      <c r="K74" s="226"/>
      <c r="L74" s="225"/>
      <c r="M74" s="226"/>
      <c r="N74" s="111"/>
      <c r="O74" s="114">
        <f t="shared" si="7"/>
        <v>0</v>
      </c>
      <c r="P74" s="227"/>
      <c r="Q74" s="228"/>
      <c r="R74" s="111">
        <f t="shared" si="4"/>
        <v>0</v>
      </c>
      <c r="S74" s="111"/>
      <c r="T74" s="111" t="e">
        <f t="shared" si="5"/>
        <v>#DIV/0!</v>
      </c>
      <c r="U74" s="111" t="e">
        <f t="shared" si="6"/>
        <v>#DIV/0!</v>
      </c>
    </row>
    <row r="75" spans="1:21" ht="39" customHeight="1" hidden="1" thickBot="1">
      <c r="A75" s="230"/>
      <c r="B75" s="230"/>
      <c r="C75" s="41" t="s">
        <v>97</v>
      </c>
      <c r="D75" s="111">
        <f t="shared" si="0"/>
        <v>0</v>
      </c>
      <c r="E75" s="225">
        <f t="shared" si="1"/>
        <v>0</v>
      </c>
      <c r="F75" s="226"/>
      <c r="G75" s="111">
        <f t="shared" si="2"/>
        <v>0</v>
      </c>
      <c r="H75" s="114">
        <f t="shared" si="3"/>
        <v>0</v>
      </c>
      <c r="I75" s="111"/>
      <c r="J75" s="225"/>
      <c r="K75" s="226"/>
      <c r="L75" s="225"/>
      <c r="M75" s="226"/>
      <c r="N75" s="111"/>
      <c r="O75" s="114">
        <f t="shared" si="7"/>
        <v>0</v>
      </c>
      <c r="P75" s="227"/>
      <c r="Q75" s="228"/>
      <c r="R75" s="111">
        <f t="shared" si="4"/>
        <v>0</v>
      </c>
      <c r="S75" s="111"/>
      <c r="T75" s="111" t="e">
        <f t="shared" si="5"/>
        <v>#DIV/0!</v>
      </c>
      <c r="U75" s="111" t="e">
        <f t="shared" si="6"/>
        <v>#DIV/0!</v>
      </c>
    </row>
    <row r="76" spans="1:21" ht="203.25" customHeight="1" thickBot="1">
      <c r="A76" s="229" t="s">
        <v>67</v>
      </c>
      <c r="B76" s="229" t="s">
        <v>159</v>
      </c>
      <c r="C76" s="41" t="s">
        <v>97</v>
      </c>
      <c r="D76" s="111">
        <f t="shared" si="0"/>
        <v>20275</v>
      </c>
      <c r="E76" s="225">
        <f t="shared" si="1"/>
        <v>24330</v>
      </c>
      <c r="F76" s="226"/>
      <c r="G76" s="111">
        <f t="shared" si="2"/>
        <v>17891.666666666668</v>
      </c>
      <c r="H76" s="114">
        <f t="shared" si="3"/>
        <v>21470</v>
      </c>
      <c r="I76" s="111">
        <v>4140</v>
      </c>
      <c r="J76" s="225">
        <v>4890</v>
      </c>
      <c r="K76" s="226"/>
      <c r="L76" s="225">
        <v>3312</v>
      </c>
      <c r="M76" s="226"/>
      <c r="N76" s="111">
        <v>3910</v>
      </c>
      <c r="O76" s="114">
        <f t="shared" si="7"/>
        <v>20275</v>
      </c>
      <c r="P76" s="227">
        <v>24330</v>
      </c>
      <c r="Q76" s="228"/>
      <c r="R76" s="111">
        <f t="shared" si="4"/>
        <v>17891.666666666668</v>
      </c>
      <c r="S76" s="111">
        <v>21470</v>
      </c>
      <c r="T76" s="111">
        <f t="shared" si="5"/>
        <v>497.5460122699387</v>
      </c>
      <c r="U76" s="111">
        <f t="shared" si="6"/>
        <v>549.1048593350383</v>
      </c>
    </row>
    <row r="77" spans="1:21" ht="188.25" customHeight="1" hidden="1" thickBot="1">
      <c r="A77" s="230"/>
      <c r="B77" s="230"/>
      <c r="C77" s="41" t="s">
        <v>97</v>
      </c>
      <c r="D77" s="111">
        <f t="shared" si="0"/>
        <v>0</v>
      </c>
      <c r="E77" s="225">
        <f t="shared" si="1"/>
        <v>0</v>
      </c>
      <c r="F77" s="226"/>
      <c r="G77" s="111">
        <f t="shared" si="2"/>
        <v>0</v>
      </c>
      <c r="H77" s="114">
        <f t="shared" si="3"/>
        <v>0</v>
      </c>
      <c r="I77" s="111"/>
      <c r="J77" s="225"/>
      <c r="K77" s="226"/>
      <c r="L77" s="225"/>
      <c r="M77" s="226"/>
      <c r="N77" s="111"/>
      <c r="O77" s="114">
        <f t="shared" si="7"/>
        <v>0</v>
      </c>
      <c r="P77" s="227"/>
      <c r="Q77" s="228"/>
      <c r="R77" s="111">
        <f t="shared" si="4"/>
        <v>0</v>
      </c>
      <c r="S77" s="111"/>
      <c r="T77" s="111" t="e">
        <f t="shared" si="5"/>
        <v>#DIV/0!</v>
      </c>
      <c r="U77" s="111" t="e">
        <f t="shared" si="6"/>
        <v>#DIV/0!</v>
      </c>
    </row>
    <row r="78" spans="1:21" ht="165.75" customHeight="1" thickBot="1">
      <c r="A78" s="229" t="s">
        <v>69</v>
      </c>
      <c r="B78" s="229" t="s">
        <v>70</v>
      </c>
      <c r="C78" s="41" t="s">
        <v>97</v>
      </c>
      <c r="D78" s="111">
        <f t="shared" si="0"/>
        <v>19083.333333333336</v>
      </c>
      <c r="E78" s="225">
        <f t="shared" si="1"/>
        <v>22900</v>
      </c>
      <c r="F78" s="226"/>
      <c r="G78" s="111">
        <f t="shared" si="2"/>
        <v>16700</v>
      </c>
      <c r="H78" s="114">
        <f t="shared" si="3"/>
        <v>20040</v>
      </c>
      <c r="I78" s="111">
        <v>3680</v>
      </c>
      <c r="J78" s="225">
        <v>4340</v>
      </c>
      <c r="K78" s="226"/>
      <c r="L78" s="225">
        <v>2944</v>
      </c>
      <c r="M78" s="226"/>
      <c r="N78" s="111">
        <v>3470</v>
      </c>
      <c r="O78" s="114">
        <f t="shared" si="7"/>
        <v>19083.333333333336</v>
      </c>
      <c r="P78" s="227">
        <v>22900</v>
      </c>
      <c r="Q78" s="228"/>
      <c r="R78" s="111">
        <f t="shared" si="4"/>
        <v>16700</v>
      </c>
      <c r="S78" s="111">
        <v>20040</v>
      </c>
      <c r="T78" s="111">
        <f t="shared" si="5"/>
        <v>527.6497695852535</v>
      </c>
      <c r="U78" s="111">
        <f t="shared" si="6"/>
        <v>577.5216138328531</v>
      </c>
    </row>
    <row r="79" spans="1:21" ht="21.75" customHeight="1" hidden="1" thickBot="1">
      <c r="A79" s="231"/>
      <c r="B79" s="231"/>
      <c r="C79" s="41" t="s">
        <v>97</v>
      </c>
      <c r="D79" s="111">
        <f t="shared" si="0"/>
        <v>0</v>
      </c>
      <c r="E79" s="225">
        <f t="shared" si="1"/>
        <v>0</v>
      </c>
      <c r="F79" s="226"/>
      <c r="G79" s="111">
        <f t="shared" si="2"/>
        <v>0</v>
      </c>
      <c r="H79" s="114">
        <f t="shared" si="3"/>
        <v>0</v>
      </c>
      <c r="I79" s="111"/>
      <c r="J79" s="225"/>
      <c r="K79" s="226"/>
      <c r="L79" s="225"/>
      <c r="M79" s="226"/>
      <c r="N79" s="111"/>
      <c r="O79" s="114">
        <f t="shared" si="7"/>
        <v>0</v>
      </c>
      <c r="P79" s="227"/>
      <c r="Q79" s="228"/>
      <c r="R79" s="111">
        <f t="shared" si="4"/>
        <v>0</v>
      </c>
      <c r="S79" s="111"/>
      <c r="T79" s="111" t="e">
        <f t="shared" si="5"/>
        <v>#DIV/0!</v>
      </c>
      <c r="U79" s="111" t="e">
        <f t="shared" si="6"/>
        <v>#DIV/0!</v>
      </c>
    </row>
    <row r="80" spans="1:21" ht="39" customHeight="1" hidden="1" thickBot="1">
      <c r="A80" s="231"/>
      <c r="B80" s="231"/>
      <c r="C80" s="41" t="s">
        <v>97</v>
      </c>
      <c r="D80" s="111">
        <f t="shared" si="0"/>
        <v>0</v>
      </c>
      <c r="E80" s="225">
        <f t="shared" si="1"/>
        <v>0</v>
      </c>
      <c r="F80" s="226"/>
      <c r="G80" s="111">
        <f t="shared" si="2"/>
        <v>0</v>
      </c>
      <c r="H80" s="114">
        <f t="shared" si="3"/>
        <v>0</v>
      </c>
      <c r="I80" s="111"/>
      <c r="J80" s="225"/>
      <c r="K80" s="226"/>
      <c r="L80" s="225"/>
      <c r="M80" s="226"/>
      <c r="N80" s="111"/>
      <c r="O80" s="114">
        <f t="shared" si="7"/>
        <v>0</v>
      </c>
      <c r="P80" s="227"/>
      <c r="Q80" s="228"/>
      <c r="R80" s="111">
        <f t="shared" si="4"/>
        <v>0</v>
      </c>
      <c r="S80" s="111"/>
      <c r="T80" s="111" t="e">
        <f t="shared" si="5"/>
        <v>#DIV/0!</v>
      </c>
      <c r="U80" s="111" t="e">
        <f t="shared" si="6"/>
        <v>#DIV/0!</v>
      </c>
    </row>
    <row r="81" spans="1:21" ht="39" customHeight="1" hidden="1" thickBot="1">
      <c r="A81" s="231"/>
      <c r="B81" s="231"/>
      <c r="C81" s="41" t="s">
        <v>97</v>
      </c>
      <c r="D81" s="111">
        <f t="shared" si="0"/>
        <v>0</v>
      </c>
      <c r="E81" s="225">
        <f t="shared" si="1"/>
        <v>0</v>
      </c>
      <c r="F81" s="226"/>
      <c r="G81" s="111">
        <f t="shared" si="2"/>
        <v>0</v>
      </c>
      <c r="H81" s="114">
        <f t="shared" si="3"/>
        <v>0</v>
      </c>
      <c r="I81" s="111"/>
      <c r="J81" s="225"/>
      <c r="K81" s="226"/>
      <c r="L81" s="225"/>
      <c r="M81" s="226"/>
      <c r="N81" s="111"/>
      <c r="O81" s="114">
        <f t="shared" si="7"/>
        <v>0</v>
      </c>
      <c r="P81" s="227"/>
      <c r="Q81" s="228"/>
      <c r="R81" s="111">
        <f t="shared" si="4"/>
        <v>0</v>
      </c>
      <c r="S81" s="111"/>
      <c r="T81" s="111" t="e">
        <f t="shared" si="5"/>
        <v>#DIV/0!</v>
      </c>
      <c r="U81" s="111" t="e">
        <f t="shared" si="6"/>
        <v>#DIV/0!</v>
      </c>
    </row>
    <row r="82" spans="1:21" ht="160.5" customHeight="1" hidden="1" thickBot="1">
      <c r="A82" s="230"/>
      <c r="B82" s="230"/>
      <c r="C82" s="41" t="s">
        <v>97</v>
      </c>
      <c r="D82" s="111">
        <f t="shared" si="0"/>
        <v>0</v>
      </c>
      <c r="E82" s="225">
        <f t="shared" si="1"/>
        <v>0</v>
      </c>
      <c r="F82" s="226"/>
      <c r="G82" s="111">
        <f t="shared" si="2"/>
        <v>0</v>
      </c>
      <c r="H82" s="114">
        <f t="shared" si="3"/>
        <v>0</v>
      </c>
      <c r="I82" s="111"/>
      <c r="J82" s="225"/>
      <c r="K82" s="226"/>
      <c r="L82" s="225"/>
      <c r="M82" s="226"/>
      <c r="N82" s="111"/>
      <c r="O82" s="114">
        <f t="shared" si="7"/>
        <v>0</v>
      </c>
      <c r="P82" s="227"/>
      <c r="Q82" s="228"/>
      <c r="R82" s="111">
        <f t="shared" si="4"/>
        <v>0</v>
      </c>
      <c r="S82" s="111"/>
      <c r="T82" s="111" t="e">
        <f t="shared" si="5"/>
        <v>#DIV/0!</v>
      </c>
      <c r="U82" s="111" t="e">
        <f t="shared" si="6"/>
        <v>#DIV/0!</v>
      </c>
    </row>
    <row r="83" spans="1:21" ht="108.75" customHeight="1" thickBot="1">
      <c r="A83" s="229" t="s">
        <v>71</v>
      </c>
      <c r="B83" s="229" t="s">
        <v>160</v>
      </c>
      <c r="C83" s="41" t="s">
        <v>97</v>
      </c>
      <c r="D83" s="111">
        <f aca="true" t="shared" si="8" ref="D83:D97">O83</f>
        <v>19083.333333333336</v>
      </c>
      <c r="E83" s="225">
        <f aca="true" t="shared" si="9" ref="E83:E97">P83</f>
        <v>22900</v>
      </c>
      <c r="F83" s="226"/>
      <c r="G83" s="111">
        <f aca="true" t="shared" si="10" ref="G83:G97">R83</f>
        <v>10733.333333333334</v>
      </c>
      <c r="H83" s="114">
        <f aca="true" t="shared" si="11" ref="H83:H97">S83</f>
        <v>12880</v>
      </c>
      <c r="I83" s="111">
        <v>3680</v>
      </c>
      <c r="J83" s="225">
        <v>4340</v>
      </c>
      <c r="K83" s="226"/>
      <c r="L83" s="225">
        <v>2530</v>
      </c>
      <c r="M83" s="226"/>
      <c r="N83" s="111">
        <v>2980</v>
      </c>
      <c r="O83" s="114">
        <f aca="true" t="shared" si="12" ref="O83:O96">P83/1.2</f>
        <v>19083.333333333336</v>
      </c>
      <c r="P83" s="227">
        <v>22900</v>
      </c>
      <c r="Q83" s="228"/>
      <c r="R83" s="111">
        <f aca="true" t="shared" si="13" ref="R83:R97">S83/1.2</f>
        <v>10733.333333333334</v>
      </c>
      <c r="S83" s="111">
        <v>12880</v>
      </c>
      <c r="T83" s="111">
        <f aca="true" t="shared" si="14" ref="T83:T96">P83/J83*100</f>
        <v>527.6497695852535</v>
      </c>
      <c r="U83" s="111">
        <f aca="true" t="shared" si="15" ref="U83:U96">S83/N83*100</f>
        <v>432.2147651006712</v>
      </c>
    </row>
    <row r="84" spans="1:21" ht="37.5" customHeight="1" hidden="1" thickBot="1">
      <c r="A84" s="230"/>
      <c r="B84" s="230"/>
      <c r="C84" s="41" t="s">
        <v>97</v>
      </c>
      <c r="D84" s="111">
        <f t="shared" si="8"/>
        <v>0</v>
      </c>
      <c r="E84" s="225">
        <f t="shared" si="9"/>
        <v>0</v>
      </c>
      <c r="F84" s="226"/>
      <c r="G84" s="111">
        <f t="shared" si="10"/>
        <v>0</v>
      </c>
      <c r="H84" s="114">
        <f t="shared" si="11"/>
        <v>0</v>
      </c>
      <c r="I84" s="111"/>
      <c r="J84" s="225"/>
      <c r="K84" s="226"/>
      <c r="L84" s="225"/>
      <c r="M84" s="226"/>
      <c r="N84" s="111"/>
      <c r="O84" s="114">
        <f t="shared" si="12"/>
        <v>0</v>
      </c>
      <c r="P84" s="227"/>
      <c r="Q84" s="228"/>
      <c r="R84" s="111">
        <f t="shared" si="13"/>
        <v>0</v>
      </c>
      <c r="S84" s="111"/>
      <c r="T84" s="111" t="e">
        <f t="shared" si="14"/>
        <v>#DIV/0!</v>
      </c>
      <c r="U84" s="111" t="e">
        <f t="shared" si="15"/>
        <v>#DIV/0!</v>
      </c>
    </row>
    <row r="85" spans="1:21" ht="78.75" customHeight="1" thickBot="1">
      <c r="A85" s="229" t="s">
        <v>73</v>
      </c>
      <c r="B85" s="229" t="s">
        <v>74</v>
      </c>
      <c r="C85" s="41" t="s">
        <v>97</v>
      </c>
      <c r="D85" s="111">
        <f t="shared" si="8"/>
        <v>2025</v>
      </c>
      <c r="E85" s="225">
        <f t="shared" si="9"/>
        <v>2430</v>
      </c>
      <c r="F85" s="226"/>
      <c r="G85" s="111">
        <f t="shared" si="10"/>
        <v>1008.3333333333334</v>
      </c>
      <c r="H85" s="114">
        <f t="shared" si="11"/>
        <v>1210</v>
      </c>
      <c r="I85" s="111">
        <v>1588</v>
      </c>
      <c r="J85" s="225">
        <v>1870</v>
      </c>
      <c r="K85" s="226"/>
      <c r="L85" s="225">
        <v>790</v>
      </c>
      <c r="M85" s="226"/>
      <c r="N85" s="111">
        <v>930</v>
      </c>
      <c r="O85" s="114">
        <f t="shared" si="12"/>
        <v>2025</v>
      </c>
      <c r="P85" s="227">
        <v>2430</v>
      </c>
      <c r="Q85" s="228"/>
      <c r="R85" s="111">
        <f t="shared" si="13"/>
        <v>1008.3333333333334</v>
      </c>
      <c r="S85" s="111">
        <v>1210</v>
      </c>
      <c r="T85" s="111">
        <f t="shared" si="14"/>
        <v>129.94652406417114</v>
      </c>
      <c r="U85" s="111">
        <f t="shared" si="15"/>
        <v>130.10752688172042</v>
      </c>
    </row>
    <row r="86" spans="1:21" ht="39" customHeight="1" hidden="1" thickBot="1">
      <c r="A86" s="231"/>
      <c r="B86" s="231"/>
      <c r="C86" s="41" t="s">
        <v>97</v>
      </c>
      <c r="D86" s="111">
        <f t="shared" si="8"/>
        <v>0</v>
      </c>
      <c r="E86" s="225">
        <f t="shared" si="9"/>
        <v>0</v>
      </c>
      <c r="F86" s="226"/>
      <c r="G86" s="111">
        <f t="shared" si="10"/>
        <v>0</v>
      </c>
      <c r="H86" s="114">
        <f t="shared" si="11"/>
        <v>0</v>
      </c>
      <c r="I86" s="111"/>
      <c r="J86" s="225"/>
      <c r="K86" s="226"/>
      <c r="L86" s="225"/>
      <c r="M86" s="226"/>
      <c r="N86" s="111"/>
      <c r="O86" s="114">
        <f t="shared" si="12"/>
        <v>0</v>
      </c>
      <c r="P86" s="227"/>
      <c r="Q86" s="228"/>
      <c r="R86" s="111">
        <f t="shared" si="13"/>
        <v>0</v>
      </c>
      <c r="S86" s="111"/>
      <c r="T86" s="111" t="e">
        <f t="shared" si="14"/>
        <v>#DIV/0!</v>
      </c>
      <c r="U86" s="111" t="e">
        <f t="shared" si="15"/>
        <v>#DIV/0!</v>
      </c>
    </row>
    <row r="87" spans="1:21" ht="39" customHeight="1" hidden="1" thickBot="1">
      <c r="A87" s="231"/>
      <c r="B87" s="231"/>
      <c r="C87" s="41" t="s">
        <v>97</v>
      </c>
      <c r="D87" s="111">
        <f t="shared" si="8"/>
        <v>0</v>
      </c>
      <c r="E87" s="225">
        <f t="shared" si="9"/>
        <v>0</v>
      </c>
      <c r="F87" s="226"/>
      <c r="G87" s="111">
        <f t="shared" si="10"/>
        <v>0</v>
      </c>
      <c r="H87" s="114">
        <f t="shared" si="11"/>
        <v>0</v>
      </c>
      <c r="I87" s="111"/>
      <c r="J87" s="225"/>
      <c r="K87" s="226"/>
      <c r="L87" s="225"/>
      <c r="M87" s="226"/>
      <c r="N87" s="111"/>
      <c r="O87" s="114">
        <f t="shared" si="12"/>
        <v>0</v>
      </c>
      <c r="P87" s="227"/>
      <c r="Q87" s="228"/>
      <c r="R87" s="111">
        <f t="shared" si="13"/>
        <v>0</v>
      </c>
      <c r="S87" s="111"/>
      <c r="T87" s="111" t="e">
        <f t="shared" si="14"/>
        <v>#DIV/0!</v>
      </c>
      <c r="U87" s="111" t="e">
        <f t="shared" si="15"/>
        <v>#DIV/0!</v>
      </c>
    </row>
    <row r="88" spans="1:21" ht="39" customHeight="1" hidden="1" thickBot="1">
      <c r="A88" s="231"/>
      <c r="B88" s="231"/>
      <c r="C88" s="41" t="s">
        <v>97</v>
      </c>
      <c r="D88" s="111">
        <f t="shared" si="8"/>
        <v>0</v>
      </c>
      <c r="E88" s="225">
        <f t="shared" si="9"/>
        <v>0</v>
      </c>
      <c r="F88" s="226"/>
      <c r="G88" s="111">
        <f t="shared" si="10"/>
        <v>0</v>
      </c>
      <c r="H88" s="114">
        <f t="shared" si="11"/>
        <v>0</v>
      </c>
      <c r="I88" s="111"/>
      <c r="J88" s="225"/>
      <c r="K88" s="226"/>
      <c r="L88" s="225"/>
      <c r="M88" s="226"/>
      <c r="N88" s="111"/>
      <c r="O88" s="114">
        <f t="shared" si="12"/>
        <v>0</v>
      </c>
      <c r="P88" s="227"/>
      <c r="Q88" s="228"/>
      <c r="R88" s="111">
        <f t="shared" si="13"/>
        <v>0</v>
      </c>
      <c r="S88" s="111"/>
      <c r="T88" s="111" t="e">
        <f t="shared" si="14"/>
        <v>#DIV/0!</v>
      </c>
      <c r="U88" s="111" t="e">
        <f t="shared" si="15"/>
        <v>#DIV/0!</v>
      </c>
    </row>
    <row r="89" spans="1:21" ht="39" customHeight="1" hidden="1" thickBot="1">
      <c r="A89" s="230"/>
      <c r="B89" s="230"/>
      <c r="C89" s="41" t="s">
        <v>97</v>
      </c>
      <c r="D89" s="111">
        <f t="shared" si="8"/>
        <v>0</v>
      </c>
      <c r="E89" s="225">
        <f t="shared" si="9"/>
        <v>0</v>
      </c>
      <c r="F89" s="226"/>
      <c r="G89" s="111">
        <f t="shared" si="10"/>
        <v>0</v>
      </c>
      <c r="H89" s="114">
        <f t="shared" si="11"/>
        <v>0</v>
      </c>
      <c r="I89" s="111"/>
      <c r="J89" s="225"/>
      <c r="K89" s="226"/>
      <c r="L89" s="225"/>
      <c r="M89" s="226"/>
      <c r="N89" s="111"/>
      <c r="O89" s="114">
        <f t="shared" si="12"/>
        <v>0</v>
      </c>
      <c r="P89" s="227"/>
      <c r="Q89" s="228"/>
      <c r="R89" s="111">
        <f t="shared" si="13"/>
        <v>0</v>
      </c>
      <c r="S89" s="111"/>
      <c r="T89" s="111" t="e">
        <f t="shared" si="14"/>
        <v>#DIV/0!</v>
      </c>
      <c r="U89" s="111" t="e">
        <f t="shared" si="15"/>
        <v>#DIV/0!</v>
      </c>
    </row>
    <row r="90" spans="1:21" ht="78.75" customHeight="1" thickBot="1">
      <c r="A90" s="229" t="s">
        <v>75</v>
      </c>
      <c r="B90" s="229" t="s">
        <v>76</v>
      </c>
      <c r="C90" s="41" t="s">
        <v>97</v>
      </c>
      <c r="D90" s="111">
        <f t="shared" si="8"/>
        <v>3566.666666666667</v>
      </c>
      <c r="E90" s="225">
        <f t="shared" si="9"/>
        <v>4280</v>
      </c>
      <c r="F90" s="226"/>
      <c r="G90" s="111">
        <f t="shared" si="10"/>
        <v>1775</v>
      </c>
      <c r="H90" s="114">
        <f t="shared" si="11"/>
        <v>2130</v>
      </c>
      <c r="I90" s="111">
        <v>2790</v>
      </c>
      <c r="J90" s="225">
        <v>3290</v>
      </c>
      <c r="K90" s="226"/>
      <c r="L90" s="225">
        <v>1390</v>
      </c>
      <c r="M90" s="226"/>
      <c r="N90" s="111">
        <v>1640</v>
      </c>
      <c r="O90" s="114">
        <f t="shared" si="12"/>
        <v>3566.666666666667</v>
      </c>
      <c r="P90" s="227">
        <v>4280</v>
      </c>
      <c r="Q90" s="228"/>
      <c r="R90" s="111">
        <f t="shared" si="13"/>
        <v>1775</v>
      </c>
      <c r="S90" s="111">
        <v>2130</v>
      </c>
      <c r="T90" s="111">
        <f t="shared" si="14"/>
        <v>130.09118541033436</v>
      </c>
      <c r="U90" s="111">
        <f t="shared" si="15"/>
        <v>129.8780487804878</v>
      </c>
    </row>
    <row r="91" spans="1:21" ht="23.25" customHeight="1" hidden="1" thickBot="1">
      <c r="A91" s="230"/>
      <c r="B91" s="230"/>
      <c r="C91" s="41" t="s">
        <v>97</v>
      </c>
      <c r="D91" s="111">
        <f t="shared" si="8"/>
        <v>0</v>
      </c>
      <c r="E91" s="225">
        <f t="shared" si="9"/>
        <v>0</v>
      </c>
      <c r="F91" s="226"/>
      <c r="G91" s="111">
        <f t="shared" si="10"/>
        <v>0</v>
      </c>
      <c r="H91" s="114">
        <f t="shared" si="11"/>
        <v>0</v>
      </c>
      <c r="I91" s="111"/>
      <c r="J91" s="225"/>
      <c r="K91" s="226"/>
      <c r="L91" s="225"/>
      <c r="M91" s="226"/>
      <c r="N91" s="111"/>
      <c r="O91" s="114">
        <f t="shared" si="12"/>
        <v>0</v>
      </c>
      <c r="P91" s="227"/>
      <c r="Q91" s="228"/>
      <c r="R91" s="111">
        <f t="shared" si="13"/>
        <v>0</v>
      </c>
      <c r="S91" s="111"/>
      <c r="T91" s="111" t="e">
        <f t="shared" si="14"/>
        <v>#DIV/0!</v>
      </c>
      <c r="U91" s="111" t="e">
        <f t="shared" si="15"/>
        <v>#DIV/0!</v>
      </c>
    </row>
    <row r="92" spans="1:21" ht="46.5" customHeight="1" thickBot="1">
      <c r="A92" s="229" t="s">
        <v>77</v>
      </c>
      <c r="B92" s="229" t="s">
        <v>127</v>
      </c>
      <c r="C92" s="41" t="s">
        <v>97</v>
      </c>
      <c r="D92" s="111">
        <f t="shared" si="8"/>
        <v>2383</v>
      </c>
      <c r="E92" s="225">
        <f t="shared" si="9"/>
        <v>990</v>
      </c>
      <c r="F92" s="226"/>
      <c r="G92" s="111">
        <f t="shared" si="10"/>
        <v>408.33333333333337</v>
      </c>
      <c r="H92" s="114">
        <f t="shared" si="11"/>
        <v>490</v>
      </c>
      <c r="I92" s="111">
        <v>640</v>
      </c>
      <c r="J92" s="225">
        <v>760</v>
      </c>
      <c r="K92" s="226"/>
      <c r="L92" s="225">
        <v>320</v>
      </c>
      <c r="M92" s="226"/>
      <c r="N92" s="111">
        <v>380</v>
      </c>
      <c r="O92" s="114">
        <v>2383</v>
      </c>
      <c r="P92" s="227">
        <v>990</v>
      </c>
      <c r="Q92" s="228"/>
      <c r="R92" s="111">
        <f t="shared" si="13"/>
        <v>408.33333333333337</v>
      </c>
      <c r="S92" s="111">
        <v>490</v>
      </c>
      <c r="T92" s="111">
        <f t="shared" si="14"/>
        <v>130.26315789473685</v>
      </c>
      <c r="U92" s="111">
        <f t="shared" si="15"/>
        <v>128.94736842105263</v>
      </c>
    </row>
    <row r="93" spans="1:21" ht="39" customHeight="1" hidden="1" thickBot="1">
      <c r="A93" s="230"/>
      <c r="B93" s="230"/>
      <c r="C93" s="41" t="s">
        <v>97</v>
      </c>
      <c r="D93" s="111">
        <f t="shared" si="8"/>
        <v>0</v>
      </c>
      <c r="E93" s="225">
        <f t="shared" si="9"/>
        <v>0</v>
      </c>
      <c r="F93" s="226"/>
      <c r="G93" s="111">
        <f t="shared" si="10"/>
        <v>0</v>
      </c>
      <c r="H93" s="114">
        <f t="shared" si="11"/>
        <v>0</v>
      </c>
      <c r="I93" s="111"/>
      <c r="J93" s="225"/>
      <c r="K93" s="226"/>
      <c r="L93" s="225"/>
      <c r="M93" s="226"/>
      <c r="N93" s="111"/>
      <c r="O93" s="114">
        <f t="shared" si="12"/>
        <v>0</v>
      </c>
      <c r="P93" s="227"/>
      <c r="Q93" s="228"/>
      <c r="R93" s="111">
        <f t="shared" si="13"/>
        <v>0</v>
      </c>
      <c r="S93" s="111"/>
      <c r="T93" s="111" t="e">
        <f t="shared" si="14"/>
        <v>#DIV/0!</v>
      </c>
      <c r="U93" s="111" t="e">
        <f t="shared" si="15"/>
        <v>#DIV/0!</v>
      </c>
    </row>
    <row r="94" spans="1:21" ht="100.5" customHeight="1" thickBot="1">
      <c r="A94" s="229" t="s">
        <v>161</v>
      </c>
      <c r="B94" s="66" t="s">
        <v>167</v>
      </c>
      <c r="C94" s="41" t="s">
        <v>97</v>
      </c>
      <c r="D94" s="111">
        <f t="shared" si="8"/>
        <v>2383</v>
      </c>
      <c r="E94" s="225">
        <f t="shared" si="9"/>
        <v>1420</v>
      </c>
      <c r="F94" s="226"/>
      <c r="G94" s="111">
        <f t="shared" si="10"/>
        <v>1183.3333333333335</v>
      </c>
      <c r="H94" s="114">
        <f t="shared" si="11"/>
        <v>1420</v>
      </c>
      <c r="I94" s="111"/>
      <c r="J94" s="225"/>
      <c r="K94" s="226"/>
      <c r="L94" s="225"/>
      <c r="M94" s="226"/>
      <c r="N94" s="111"/>
      <c r="O94" s="114">
        <v>2383</v>
      </c>
      <c r="P94" s="227">
        <v>1420</v>
      </c>
      <c r="Q94" s="228"/>
      <c r="R94" s="111">
        <f t="shared" si="13"/>
        <v>1183.3333333333335</v>
      </c>
      <c r="S94" s="111">
        <v>1420</v>
      </c>
      <c r="T94" s="111"/>
      <c r="U94" s="111"/>
    </row>
    <row r="95" spans="1:21" ht="93.75" customHeight="1" hidden="1" thickBot="1">
      <c r="A95" s="231"/>
      <c r="B95" s="50"/>
      <c r="C95" s="41"/>
      <c r="D95" s="111">
        <f t="shared" si="8"/>
        <v>0</v>
      </c>
      <c r="E95" s="225">
        <f t="shared" si="9"/>
        <v>0</v>
      </c>
      <c r="F95" s="226"/>
      <c r="G95" s="111">
        <f t="shared" si="10"/>
        <v>0</v>
      </c>
      <c r="H95" s="114">
        <f t="shared" si="11"/>
        <v>0</v>
      </c>
      <c r="I95" s="111"/>
      <c r="J95" s="225"/>
      <c r="K95" s="226"/>
      <c r="L95" s="225"/>
      <c r="M95" s="226"/>
      <c r="N95" s="111"/>
      <c r="O95" s="114">
        <f t="shared" si="12"/>
        <v>0</v>
      </c>
      <c r="P95" s="227"/>
      <c r="Q95" s="228"/>
      <c r="R95" s="111">
        <f t="shared" si="13"/>
        <v>0</v>
      </c>
      <c r="S95" s="111"/>
      <c r="T95" s="111" t="e">
        <f t="shared" si="14"/>
        <v>#DIV/0!</v>
      </c>
      <c r="U95" s="111" t="e">
        <f t="shared" si="15"/>
        <v>#DIV/0!</v>
      </c>
    </row>
    <row r="96" spans="1:21" ht="16.5" customHeight="1" hidden="1" thickBot="1">
      <c r="A96" s="230"/>
      <c r="B96" s="51"/>
      <c r="C96" s="41"/>
      <c r="D96" s="111">
        <f t="shared" si="8"/>
        <v>0</v>
      </c>
      <c r="E96" s="225">
        <f t="shared" si="9"/>
        <v>0</v>
      </c>
      <c r="F96" s="226"/>
      <c r="G96" s="111">
        <f t="shared" si="10"/>
        <v>0</v>
      </c>
      <c r="H96" s="114">
        <f t="shared" si="11"/>
        <v>0</v>
      </c>
      <c r="I96" s="111"/>
      <c r="J96" s="225"/>
      <c r="K96" s="226"/>
      <c r="L96" s="225"/>
      <c r="M96" s="226"/>
      <c r="N96" s="111"/>
      <c r="O96" s="114">
        <f t="shared" si="12"/>
        <v>0</v>
      </c>
      <c r="P96" s="227"/>
      <c r="Q96" s="228"/>
      <c r="R96" s="111">
        <f t="shared" si="13"/>
        <v>0</v>
      </c>
      <c r="S96" s="111"/>
      <c r="T96" s="111" t="e">
        <f t="shared" si="14"/>
        <v>#DIV/0!</v>
      </c>
      <c r="U96" s="111" t="e">
        <f t="shared" si="15"/>
        <v>#DIV/0!</v>
      </c>
    </row>
    <row r="97" spans="1:21" ht="51" customHeight="1" thickBot="1">
      <c r="A97" s="229" t="s">
        <v>162</v>
      </c>
      <c r="B97" s="229" t="s">
        <v>163</v>
      </c>
      <c r="C97" s="41" t="s">
        <v>97</v>
      </c>
      <c r="D97" s="111">
        <f t="shared" si="8"/>
        <v>4767</v>
      </c>
      <c r="E97" s="225">
        <f t="shared" si="9"/>
        <v>1470</v>
      </c>
      <c r="F97" s="226"/>
      <c r="G97" s="111">
        <f t="shared" si="10"/>
        <v>1225</v>
      </c>
      <c r="H97" s="114">
        <f t="shared" si="11"/>
        <v>1470</v>
      </c>
      <c r="I97" s="111"/>
      <c r="J97" s="225"/>
      <c r="K97" s="226"/>
      <c r="L97" s="225"/>
      <c r="M97" s="226"/>
      <c r="N97" s="111"/>
      <c r="O97" s="114">
        <v>4767</v>
      </c>
      <c r="P97" s="227">
        <v>1470</v>
      </c>
      <c r="Q97" s="228"/>
      <c r="R97" s="111">
        <f t="shared" si="13"/>
        <v>1225</v>
      </c>
      <c r="S97" s="111">
        <v>1470</v>
      </c>
      <c r="T97" s="111"/>
      <c r="U97" s="111"/>
    </row>
    <row r="98" spans="1:21" ht="16.5" hidden="1" thickBot="1">
      <c r="A98" s="230"/>
      <c r="B98" s="230"/>
      <c r="C98" s="41"/>
      <c r="D98" s="49"/>
      <c r="E98" s="221"/>
      <c r="F98" s="222"/>
      <c r="G98" s="49"/>
      <c r="H98" s="25"/>
      <c r="I98" s="49"/>
      <c r="J98" s="221"/>
      <c r="K98" s="222"/>
      <c r="L98" s="221"/>
      <c r="M98" s="222"/>
      <c r="N98" s="49"/>
      <c r="O98" s="25"/>
      <c r="P98" s="223"/>
      <c r="Q98" s="224"/>
      <c r="R98" s="49"/>
      <c r="S98" s="49"/>
      <c r="T98" s="49"/>
      <c r="U98" s="49"/>
    </row>
    <row r="99" spans="1:21" ht="13.5" thickBot="1">
      <c r="A99" s="67"/>
      <c r="B99" s="65"/>
      <c r="C99" s="65"/>
      <c r="D99" s="65"/>
      <c r="E99" s="68"/>
      <c r="F99" s="65"/>
      <c r="G99" s="65"/>
      <c r="H99" s="65"/>
      <c r="I99" s="65"/>
      <c r="J99" s="68"/>
      <c r="K99" s="68"/>
      <c r="L99" s="65"/>
      <c r="M99" s="68"/>
      <c r="N99" s="68"/>
      <c r="O99" s="65"/>
      <c r="P99" s="68"/>
      <c r="Q99" s="68"/>
      <c r="R99" s="65"/>
      <c r="S99" s="68"/>
      <c r="T99" s="65"/>
      <c r="U99" s="69"/>
    </row>
    <row r="103" ht="28.5" customHeight="1">
      <c r="B103" s="44" t="s">
        <v>181</v>
      </c>
    </row>
    <row r="104" ht="30" customHeight="1">
      <c r="B104" t="s">
        <v>182</v>
      </c>
    </row>
    <row r="105" ht="11.25" customHeight="1">
      <c r="B105" t="s">
        <v>183</v>
      </c>
    </row>
    <row r="106" ht="56.25" customHeight="1">
      <c r="B106" t="s">
        <v>184</v>
      </c>
    </row>
  </sheetData>
  <sheetProtection/>
  <mergeCells count="406">
    <mergeCell ref="L12:N13"/>
    <mergeCell ref="P14:Q14"/>
    <mergeCell ref="T14:T15"/>
    <mergeCell ref="E15:F15"/>
    <mergeCell ref="P15:Q15"/>
    <mergeCell ref="E14:F14"/>
    <mergeCell ref="J15:K15"/>
    <mergeCell ref="M14:M15"/>
    <mergeCell ref="O12:Q13"/>
    <mergeCell ref="G12:H13"/>
    <mergeCell ref="E47:F47"/>
    <mergeCell ref="J47:K47"/>
    <mergeCell ref="L47:M47"/>
    <mergeCell ref="E48:F48"/>
    <mergeCell ref="J48:K48"/>
    <mergeCell ref="L48:M48"/>
    <mergeCell ref="C29:C30"/>
    <mergeCell ref="A35:A38"/>
    <mergeCell ref="C35:C38"/>
    <mergeCell ref="C31:C32"/>
    <mergeCell ref="A46:A47"/>
    <mergeCell ref="B46:B47"/>
    <mergeCell ref="C46:C47"/>
    <mergeCell ref="A41:A43"/>
    <mergeCell ref="B41:B43"/>
    <mergeCell ref="C39:C40"/>
    <mergeCell ref="B17:B18"/>
    <mergeCell ref="A17:A18"/>
    <mergeCell ref="A39:A40"/>
    <mergeCell ref="B39:B40"/>
    <mergeCell ref="A31:A32"/>
    <mergeCell ref="B31:B32"/>
    <mergeCell ref="A29:A30"/>
    <mergeCell ref="B29:B30"/>
    <mergeCell ref="E55:F55"/>
    <mergeCell ref="J55:K55"/>
    <mergeCell ref="L55:M55"/>
    <mergeCell ref="P55:Q55"/>
    <mergeCell ref="C17:C18"/>
    <mergeCell ref="A24:A26"/>
    <mergeCell ref="C24:C26"/>
    <mergeCell ref="A19:A20"/>
    <mergeCell ref="B19:B20"/>
    <mergeCell ref="C19:C20"/>
    <mergeCell ref="E53:F53"/>
    <mergeCell ref="J53:K53"/>
    <mergeCell ref="L53:M53"/>
    <mergeCell ref="P53:Q53"/>
    <mergeCell ref="E54:F54"/>
    <mergeCell ref="J54:K54"/>
    <mergeCell ref="L54:M54"/>
    <mergeCell ref="P54:Q54"/>
    <mergeCell ref="P49:Q49"/>
    <mergeCell ref="E51:F51"/>
    <mergeCell ref="J51:K51"/>
    <mergeCell ref="P51:Q51"/>
    <mergeCell ref="L51:M51"/>
    <mergeCell ref="E49:F49"/>
    <mergeCell ref="J49:K49"/>
    <mergeCell ref="L50:M50"/>
    <mergeCell ref="E50:F50"/>
    <mergeCell ref="L49:M49"/>
    <mergeCell ref="L44:M44"/>
    <mergeCell ref="P44:Q44"/>
    <mergeCell ref="E45:F45"/>
    <mergeCell ref="J45:K45"/>
    <mergeCell ref="L45:M45"/>
    <mergeCell ref="P45:Q45"/>
    <mergeCell ref="E42:F42"/>
    <mergeCell ref="J42:K42"/>
    <mergeCell ref="E44:F44"/>
    <mergeCell ref="J44:K44"/>
    <mergeCell ref="E43:F43"/>
    <mergeCell ref="J43:K43"/>
    <mergeCell ref="L36:M36"/>
    <mergeCell ref="P36:Q36"/>
    <mergeCell ref="J39:K39"/>
    <mergeCell ref="L39:M39"/>
    <mergeCell ref="P39:Q39"/>
    <mergeCell ref="L43:M43"/>
    <mergeCell ref="P43:Q43"/>
    <mergeCell ref="J40:K40"/>
    <mergeCell ref="L40:M40"/>
    <mergeCell ref="P40:Q40"/>
    <mergeCell ref="E33:F33"/>
    <mergeCell ref="J33:K33"/>
    <mergeCell ref="L33:M33"/>
    <mergeCell ref="P33:Q33"/>
    <mergeCell ref="E34:F34"/>
    <mergeCell ref="J34:K34"/>
    <mergeCell ref="L34:M34"/>
    <mergeCell ref="P34:Q34"/>
    <mergeCell ref="E22:F22"/>
    <mergeCell ref="J22:K22"/>
    <mergeCell ref="L22:M22"/>
    <mergeCell ref="P22:Q22"/>
    <mergeCell ref="P29:Q29"/>
    <mergeCell ref="E28:F28"/>
    <mergeCell ref="J28:K28"/>
    <mergeCell ref="L28:M28"/>
    <mergeCell ref="J29:K29"/>
    <mergeCell ref="L29:M29"/>
    <mergeCell ref="E21:F21"/>
    <mergeCell ref="J21:K21"/>
    <mergeCell ref="L21:M21"/>
    <mergeCell ref="P21:Q21"/>
    <mergeCell ref="L19:M19"/>
    <mergeCell ref="P19:Q19"/>
    <mergeCell ref="J20:K20"/>
    <mergeCell ref="L20:M20"/>
    <mergeCell ref="P20:Q20"/>
    <mergeCell ref="E19:F19"/>
    <mergeCell ref="P52:Q52"/>
    <mergeCell ref="L52:M52"/>
    <mergeCell ref="E52:F52"/>
    <mergeCell ref="J52:K52"/>
    <mergeCell ref="E16:F16"/>
    <mergeCell ref="J16:K16"/>
    <mergeCell ref="L16:M16"/>
    <mergeCell ref="P16:Q16"/>
    <mergeCell ref="L18:M18"/>
    <mergeCell ref="P18:Q18"/>
    <mergeCell ref="L41:M41"/>
    <mergeCell ref="P41:Q41"/>
    <mergeCell ref="P48:Q48"/>
    <mergeCell ref="E46:F46"/>
    <mergeCell ref="J46:K46"/>
    <mergeCell ref="L46:M46"/>
    <mergeCell ref="P46:Q46"/>
    <mergeCell ref="P47:Q47"/>
    <mergeCell ref="L42:M42"/>
    <mergeCell ref="P42:Q42"/>
    <mergeCell ref="L37:M37"/>
    <mergeCell ref="P37:Q37"/>
    <mergeCell ref="J38:K38"/>
    <mergeCell ref="L38:M38"/>
    <mergeCell ref="P38:Q38"/>
    <mergeCell ref="E37:F37"/>
    <mergeCell ref="E38:F38"/>
    <mergeCell ref="E35:F35"/>
    <mergeCell ref="E36:F36"/>
    <mergeCell ref="E40:F40"/>
    <mergeCell ref="C41:C43"/>
    <mergeCell ref="J37:K37"/>
    <mergeCell ref="E39:F39"/>
    <mergeCell ref="E41:F41"/>
    <mergeCell ref="J41:K41"/>
    <mergeCell ref="J36:K36"/>
    <mergeCell ref="J35:K35"/>
    <mergeCell ref="L35:M35"/>
    <mergeCell ref="P35:Q35"/>
    <mergeCell ref="J31:K31"/>
    <mergeCell ref="L31:M31"/>
    <mergeCell ref="P31:Q31"/>
    <mergeCell ref="J32:K32"/>
    <mergeCell ref="L32:M32"/>
    <mergeCell ref="P32:Q32"/>
    <mergeCell ref="E31:F31"/>
    <mergeCell ref="E32:F32"/>
    <mergeCell ref="L27:M27"/>
    <mergeCell ref="P27:Q27"/>
    <mergeCell ref="P30:Q30"/>
    <mergeCell ref="E30:F30"/>
    <mergeCell ref="J30:K30"/>
    <mergeCell ref="L30:M30"/>
    <mergeCell ref="P28:Q28"/>
    <mergeCell ref="E29:F29"/>
    <mergeCell ref="E26:F26"/>
    <mergeCell ref="E27:F27"/>
    <mergeCell ref="P25:Q25"/>
    <mergeCell ref="E25:F25"/>
    <mergeCell ref="J25:K25"/>
    <mergeCell ref="L25:M25"/>
    <mergeCell ref="J26:K26"/>
    <mergeCell ref="L26:M26"/>
    <mergeCell ref="P26:Q26"/>
    <mergeCell ref="J27:K27"/>
    <mergeCell ref="E23:F23"/>
    <mergeCell ref="J23:K23"/>
    <mergeCell ref="L23:M23"/>
    <mergeCell ref="P23:Q23"/>
    <mergeCell ref="P24:Q24"/>
    <mergeCell ref="E24:F24"/>
    <mergeCell ref="J24:K24"/>
    <mergeCell ref="L24:M24"/>
    <mergeCell ref="E20:F20"/>
    <mergeCell ref="E17:F17"/>
    <mergeCell ref="J17:K17"/>
    <mergeCell ref="J19:K19"/>
    <mergeCell ref="E18:F18"/>
    <mergeCell ref="J18:K18"/>
    <mergeCell ref="U14:U15"/>
    <mergeCell ref="D12:F13"/>
    <mergeCell ref="E56:F56"/>
    <mergeCell ref="J56:K56"/>
    <mergeCell ref="L56:M56"/>
    <mergeCell ref="P56:Q56"/>
    <mergeCell ref="L17:M17"/>
    <mergeCell ref="P17:Q17"/>
    <mergeCell ref="T13:U13"/>
    <mergeCell ref="J14:K14"/>
    <mergeCell ref="D9:S10"/>
    <mergeCell ref="T9:U9"/>
    <mergeCell ref="T10:U10"/>
    <mergeCell ref="T11:U11"/>
    <mergeCell ref="R12:S13"/>
    <mergeCell ref="T12:U12"/>
    <mergeCell ref="D11:H11"/>
    <mergeCell ref="I11:N11"/>
    <mergeCell ref="O11:S11"/>
    <mergeCell ref="I12:K13"/>
    <mergeCell ref="E58:F58"/>
    <mergeCell ref="J58:K58"/>
    <mergeCell ref="L58:M58"/>
    <mergeCell ref="P58:Q58"/>
    <mergeCell ref="E57:F57"/>
    <mergeCell ref="J57:K57"/>
    <mergeCell ref="L57:M57"/>
    <mergeCell ref="P57:Q57"/>
    <mergeCell ref="E60:F60"/>
    <mergeCell ref="J60:K60"/>
    <mergeCell ref="L60:M60"/>
    <mergeCell ref="P60:Q60"/>
    <mergeCell ref="E59:F59"/>
    <mergeCell ref="J59:K59"/>
    <mergeCell ref="L59:M59"/>
    <mergeCell ref="P59:Q59"/>
    <mergeCell ref="E62:F62"/>
    <mergeCell ref="J62:K62"/>
    <mergeCell ref="L62:M62"/>
    <mergeCell ref="P62:Q62"/>
    <mergeCell ref="E61:F61"/>
    <mergeCell ref="J61:K61"/>
    <mergeCell ref="L61:M61"/>
    <mergeCell ref="P61:Q61"/>
    <mergeCell ref="E64:F64"/>
    <mergeCell ref="J64:K64"/>
    <mergeCell ref="L64:M64"/>
    <mergeCell ref="P64:Q64"/>
    <mergeCell ref="E63:F63"/>
    <mergeCell ref="J63:K63"/>
    <mergeCell ref="L63:M63"/>
    <mergeCell ref="P63:Q63"/>
    <mergeCell ref="E66:F66"/>
    <mergeCell ref="J66:K66"/>
    <mergeCell ref="L66:M66"/>
    <mergeCell ref="P66:Q66"/>
    <mergeCell ref="E65:F65"/>
    <mergeCell ref="J65:K65"/>
    <mergeCell ref="L65:M65"/>
    <mergeCell ref="P65:Q65"/>
    <mergeCell ref="E68:F68"/>
    <mergeCell ref="J68:K68"/>
    <mergeCell ref="L68:M68"/>
    <mergeCell ref="P68:Q68"/>
    <mergeCell ref="E67:F67"/>
    <mergeCell ref="J67:K67"/>
    <mergeCell ref="L67:M67"/>
    <mergeCell ref="P67:Q67"/>
    <mergeCell ref="E70:F70"/>
    <mergeCell ref="J70:K70"/>
    <mergeCell ref="L70:M70"/>
    <mergeCell ref="P70:Q70"/>
    <mergeCell ref="E69:F69"/>
    <mergeCell ref="J69:K69"/>
    <mergeCell ref="L69:M69"/>
    <mergeCell ref="P69:Q69"/>
    <mergeCell ref="J75:K75"/>
    <mergeCell ref="L75:M75"/>
    <mergeCell ref="P75:Q75"/>
    <mergeCell ref="J76:K76"/>
    <mergeCell ref="L76:M76"/>
    <mergeCell ref="P76:Q76"/>
    <mergeCell ref="J73:K73"/>
    <mergeCell ref="L73:M73"/>
    <mergeCell ref="P73:Q73"/>
    <mergeCell ref="J74:K74"/>
    <mergeCell ref="L74:M74"/>
    <mergeCell ref="P74:Q74"/>
    <mergeCell ref="J71:K71"/>
    <mergeCell ref="L71:M71"/>
    <mergeCell ref="P71:Q71"/>
    <mergeCell ref="J72:K72"/>
    <mergeCell ref="L72:M72"/>
    <mergeCell ref="P72:Q72"/>
    <mergeCell ref="A94:A96"/>
    <mergeCell ref="A97:A98"/>
    <mergeCell ref="B97:B98"/>
    <mergeCell ref="E71:F71"/>
    <mergeCell ref="E72:F72"/>
    <mergeCell ref="E73:F73"/>
    <mergeCell ref="E74:F74"/>
    <mergeCell ref="E75:F75"/>
    <mergeCell ref="E76:F76"/>
    <mergeCell ref="E77:F77"/>
    <mergeCell ref="A85:A89"/>
    <mergeCell ref="B85:B89"/>
    <mergeCell ref="A90:A91"/>
    <mergeCell ref="B90:B91"/>
    <mergeCell ref="A92:A93"/>
    <mergeCell ref="B92:B93"/>
    <mergeCell ref="A76:A77"/>
    <mergeCell ref="B76:B77"/>
    <mergeCell ref="A78:A82"/>
    <mergeCell ref="B78:B82"/>
    <mergeCell ref="A83:A84"/>
    <mergeCell ref="B83:B84"/>
    <mergeCell ref="A63:A64"/>
    <mergeCell ref="B63:B64"/>
    <mergeCell ref="A65:A69"/>
    <mergeCell ref="B65:B69"/>
    <mergeCell ref="A70:A75"/>
    <mergeCell ref="B70:B75"/>
    <mergeCell ref="A56:A57"/>
    <mergeCell ref="B56:B57"/>
    <mergeCell ref="A58:A60"/>
    <mergeCell ref="B58:B60"/>
    <mergeCell ref="A61:A62"/>
    <mergeCell ref="B61:B62"/>
    <mergeCell ref="J77:K77"/>
    <mergeCell ref="L77:M77"/>
    <mergeCell ref="P77:Q77"/>
    <mergeCell ref="E78:F78"/>
    <mergeCell ref="J78:K78"/>
    <mergeCell ref="L78:M78"/>
    <mergeCell ref="P78:Q78"/>
    <mergeCell ref="E80:F80"/>
    <mergeCell ref="J80:K80"/>
    <mergeCell ref="L80:M80"/>
    <mergeCell ref="P80:Q80"/>
    <mergeCell ref="E79:F79"/>
    <mergeCell ref="J79:K79"/>
    <mergeCell ref="L79:M79"/>
    <mergeCell ref="P79:Q79"/>
    <mergeCell ref="E82:F82"/>
    <mergeCell ref="J82:K82"/>
    <mergeCell ref="L82:M82"/>
    <mergeCell ref="P82:Q82"/>
    <mergeCell ref="E81:F81"/>
    <mergeCell ref="J81:K81"/>
    <mergeCell ref="L81:M81"/>
    <mergeCell ref="P81:Q81"/>
    <mergeCell ref="E84:F84"/>
    <mergeCell ref="J84:K84"/>
    <mergeCell ref="L84:M84"/>
    <mergeCell ref="P84:Q84"/>
    <mergeCell ref="E83:F83"/>
    <mergeCell ref="J83:K83"/>
    <mergeCell ref="L83:M83"/>
    <mergeCell ref="P83:Q83"/>
    <mergeCell ref="E86:F86"/>
    <mergeCell ref="J86:K86"/>
    <mergeCell ref="L86:M86"/>
    <mergeCell ref="P86:Q86"/>
    <mergeCell ref="E85:F85"/>
    <mergeCell ref="J85:K85"/>
    <mergeCell ref="L85:M85"/>
    <mergeCell ref="P85:Q85"/>
    <mergeCell ref="E88:F88"/>
    <mergeCell ref="J88:K88"/>
    <mergeCell ref="L88:M88"/>
    <mergeCell ref="P88:Q88"/>
    <mergeCell ref="E87:F87"/>
    <mergeCell ref="J87:K87"/>
    <mergeCell ref="L87:M87"/>
    <mergeCell ref="P87:Q87"/>
    <mergeCell ref="E90:F90"/>
    <mergeCell ref="J90:K90"/>
    <mergeCell ref="L90:M90"/>
    <mergeCell ref="P90:Q90"/>
    <mergeCell ref="E89:F89"/>
    <mergeCell ref="J89:K89"/>
    <mergeCell ref="L89:M89"/>
    <mergeCell ref="P89:Q89"/>
    <mergeCell ref="E92:F92"/>
    <mergeCell ref="J92:K92"/>
    <mergeCell ref="L92:M92"/>
    <mergeCell ref="P92:Q92"/>
    <mergeCell ref="E91:F91"/>
    <mergeCell ref="J91:K91"/>
    <mergeCell ref="L91:M91"/>
    <mergeCell ref="P91:Q91"/>
    <mergeCell ref="E94:F94"/>
    <mergeCell ref="J94:K94"/>
    <mergeCell ref="L94:M94"/>
    <mergeCell ref="P94:Q94"/>
    <mergeCell ref="E93:F93"/>
    <mergeCell ref="J93:K93"/>
    <mergeCell ref="L93:M93"/>
    <mergeCell ref="P93:Q93"/>
    <mergeCell ref="E96:F96"/>
    <mergeCell ref="J96:K96"/>
    <mergeCell ref="L96:M96"/>
    <mergeCell ref="P96:Q96"/>
    <mergeCell ref="E95:F95"/>
    <mergeCell ref="J95:K95"/>
    <mergeCell ref="L95:M95"/>
    <mergeCell ref="P95:Q95"/>
    <mergeCell ref="E98:F98"/>
    <mergeCell ref="J98:K98"/>
    <mergeCell ref="L98:M98"/>
    <mergeCell ref="P98:Q98"/>
    <mergeCell ref="E97:F97"/>
    <mergeCell ref="J97:K97"/>
    <mergeCell ref="L97:M97"/>
    <mergeCell ref="P97:Q9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4"/>
  <sheetViews>
    <sheetView tabSelected="1" zoomScalePageLayoutView="0" workbookViewId="0" topLeftCell="A1">
      <selection activeCell="R25" sqref="R25"/>
    </sheetView>
  </sheetViews>
  <sheetFormatPr defaultColWidth="9.00390625" defaultRowHeight="12.75"/>
  <cols>
    <col min="1" max="1" width="0.12890625" style="130" customWidth="1"/>
    <col min="2" max="2" width="8.625" style="130" customWidth="1"/>
    <col min="3" max="3" width="24.375" style="130" customWidth="1"/>
    <col min="4" max="4" width="4.75390625" style="130" customWidth="1"/>
    <col min="5" max="5" width="0.6171875" style="130" hidden="1" customWidth="1"/>
    <col min="6" max="6" width="9.125" style="130" hidden="1" customWidth="1"/>
    <col min="7" max="7" width="8.125" style="130" customWidth="1"/>
    <col min="8" max="8" width="9.00390625" style="130" customWidth="1"/>
    <col min="9" max="9" width="0.12890625" style="130" hidden="1" customWidth="1"/>
    <col min="10" max="10" width="7.875" style="130" hidden="1" customWidth="1"/>
    <col min="11" max="11" width="7.75390625" style="130" customWidth="1"/>
    <col min="12" max="12" width="9.625" style="130" customWidth="1"/>
    <col min="13" max="13" width="0.12890625" style="130" customWidth="1"/>
    <col min="14" max="16384" width="9.125" style="130" customWidth="1"/>
  </cols>
  <sheetData>
    <row r="1" spans="1:13" s="182" customFormat="1" ht="12.75">
      <c r="A1" s="165"/>
      <c r="B1" s="314"/>
      <c r="C1" s="314"/>
      <c r="D1" s="314"/>
      <c r="E1" s="314"/>
      <c r="F1" s="314"/>
      <c r="G1" s="314"/>
      <c r="H1" s="314"/>
      <c r="K1" s="182" t="s">
        <v>79</v>
      </c>
      <c r="M1" s="183"/>
    </row>
    <row r="2" spans="1:13" s="182" customFormat="1" ht="12.75">
      <c r="A2" s="165"/>
      <c r="B2" s="314"/>
      <c r="C2" s="314"/>
      <c r="D2" s="314"/>
      <c r="E2" s="314"/>
      <c r="F2" s="314"/>
      <c r="G2" s="314"/>
      <c r="H2" s="314"/>
      <c r="K2" s="182" t="s">
        <v>220</v>
      </c>
      <c r="M2" s="183"/>
    </row>
    <row r="3" spans="1:13" s="182" customFormat="1" ht="12.75">
      <c r="A3" s="165"/>
      <c r="B3" s="314"/>
      <c r="C3" s="314"/>
      <c r="D3" s="314"/>
      <c r="E3" s="314"/>
      <c r="F3" s="314"/>
      <c r="G3" s="314"/>
      <c r="H3" s="314"/>
      <c r="M3" s="183"/>
    </row>
    <row r="4" spans="1:13" s="182" customFormat="1" ht="12.75">
      <c r="A4" s="165"/>
      <c r="B4" s="314"/>
      <c r="C4" s="314"/>
      <c r="D4" s="314"/>
      <c r="E4" s="314"/>
      <c r="F4" s="314"/>
      <c r="G4" s="314"/>
      <c r="H4" s="314"/>
      <c r="K4" s="182" t="s">
        <v>221</v>
      </c>
      <c r="M4" s="183"/>
    </row>
    <row r="5" spans="1:13" s="182" customFormat="1" ht="12.75">
      <c r="A5" s="165"/>
      <c r="B5" s="314"/>
      <c r="C5" s="314"/>
      <c r="D5" s="314"/>
      <c r="E5" s="314"/>
      <c r="F5" s="314"/>
      <c r="G5" s="314"/>
      <c r="H5" s="314"/>
      <c r="K5" s="184" t="s">
        <v>224</v>
      </c>
      <c r="M5" s="183"/>
    </row>
    <row r="6" spans="1:13" s="182" customFormat="1" ht="33" customHeight="1">
      <c r="A6" s="165"/>
      <c r="B6" s="314"/>
      <c r="C6" s="314"/>
      <c r="D6" s="314"/>
      <c r="E6" s="314"/>
      <c r="F6" s="314"/>
      <c r="G6" s="314"/>
      <c r="H6" s="314"/>
      <c r="M6" s="183"/>
    </row>
    <row r="7" spans="1:13" s="182" customFormat="1" ht="1.5" customHeight="1">
      <c r="A7" s="165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183"/>
    </row>
    <row r="8" spans="1:256" ht="0.75" customHeight="1" hidden="1">
      <c r="A8" s="165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118"/>
      <c r="N8" s="126"/>
      <c r="O8" s="185"/>
      <c r="P8" s="182"/>
      <c r="Q8" s="120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pans="1:17" ht="12.75" customHeight="1" hidden="1">
      <c r="A9" s="165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118"/>
      <c r="O9" s="165"/>
      <c r="P9" s="182"/>
      <c r="Q9" s="118"/>
    </row>
    <row r="10" spans="1:17" ht="12.75" customHeight="1" hidden="1">
      <c r="A10" s="165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118"/>
      <c r="O10" s="165"/>
      <c r="P10" s="182"/>
      <c r="Q10" s="118"/>
    </row>
    <row r="11" spans="1:17" ht="12.75" customHeight="1" hidden="1">
      <c r="A11" s="165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118"/>
      <c r="O11" s="165"/>
      <c r="P11" s="182"/>
      <c r="Q11" s="118"/>
    </row>
    <row r="12" spans="1:17" ht="21" customHeight="1" hidden="1">
      <c r="A12" s="165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135"/>
      <c r="N12" s="124"/>
      <c r="O12" s="195"/>
      <c r="P12" s="182"/>
      <c r="Q12" s="118"/>
    </row>
    <row r="13" spans="1:17" ht="18.75">
      <c r="A13" s="165"/>
      <c r="B13" s="304" t="s">
        <v>225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182"/>
      <c r="N13" s="182"/>
      <c r="O13" s="182"/>
      <c r="P13" s="182"/>
      <c r="Q13" s="118"/>
    </row>
    <row r="14" spans="1:17" ht="15.75">
      <c r="A14" s="165"/>
      <c r="B14" s="305" t="s">
        <v>215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182"/>
      <c r="N14" s="182"/>
      <c r="O14" s="182"/>
      <c r="P14" s="182"/>
      <c r="Q14" s="118"/>
    </row>
    <row r="15" spans="1:17" ht="15.75">
      <c r="A15" s="165"/>
      <c r="B15" s="305" t="s">
        <v>216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182"/>
      <c r="N15" s="182"/>
      <c r="O15" s="182"/>
      <c r="P15" s="182"/>
      <c r="Q15" s="118"/>
    </row>
    <row r="16" spans="1:17" ht="15.75" customHeight="1">
      <c r="A16" s="165"/>
      <c r="B16" s="311" t="s">
        <v>176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182"/>
      <c r="N16" s="182"/>
      <c r="O16" s="182"/>
      <c r="P16" s="182"/>
      <c r="Q16" s="118"/>
    </row>
    <row r="17" spans="1:17" ht="18.75">
      <c r="A17" s="165"/>
      <c r="B17" s="306"/>
      <c r="C17" s="306"/>
      <c r="D17" s="306"/>
      <c r="E17" s="306"/>
      <c r="F17" s="306"/>
      <c r="G17" s="306"/>
      <c r="H17" s="306"/>
      <c r="I17" s="186"/>
      <c r="J17" s="182"/>
      <c r="K17" s="182"/>
      <c r="L17" s="182"/>
      <c r="M17" s="182"/>
      <c r="N17" s="182"/>
      <c r="O17" s="182"/>
      <c r="P17" s="182"/>
      <c r="Q17" s="118"/>
    </row>
    <row r="18" spans="1:16" ht="63" customHeight="1">
      <c r="A18" s="165"/>
      <c r="B18" s="307" t="s">
        <v>0</v>
      </c>
      <c r="C18" s="267" t="s">
        <v>2</v>
      </c>
      <c r="D18" s="286" t="s">
        <v>214</v>
      </c>
      <c r="E18" s="164"/>
      <c r="F18" s="164"/>
      <c r="G18" s="267" t="s">
        <v>227</v>
      </c>
      <c r="H18" s="267"/>
      <c r="I18" s="271"/>
      <c r="J18" s="272"/>
      <c r="K18" s="271" t="s">
        <v>226</v>
      </c>
      <c r="L18" s="272"/>
      <c r="M18" s="165" t="s">
        <v>219</v>
      </c>
      <c r="N18" s="165" t="s">
        <v>230</v>
      </c>
      <c r="O18" s="118"/>
      <c r="P18" s="126"/>
    </row>
    <row r="19" spans="1:15" ht="15.75" customHeight="1">
      <c r="A19" s="165"/>
      <c r="B19" s="308"/>
      <c r="C19" s="267"/>
      <c r="D19" s="286"/>
      <c r="E19" s="164"/>
      <c r="F19" s="164"/>
      <c r="G19" s="267" t="s">
        <v>142</v>
      </c>
      <c r="H19" s="268" t="s">
        <v>143</v>
      </c>
      <c r="I19" s="315"/>
      <c r="J19" s="317"/>
      <c r="K19" s="269" t="s">
        <v>142</v>
      </c>
      <c r="L19" s="269" t="s">
        <v>143</v>
      </c>
      <c r="M19" s="165"/>
      <c r="N19" s="124" t="s">
        <v>228</v>
      </c>
      <c r="O19" s="135" t="s">
        <v>229</v>
      </c>
    </row>
    <row r="20" spans="1:15" ht="35.25" customHeight="1">
      <c r="A20" s="165"/>
      <c r="B20" s="309"/>
      <c r="C20" s="267"/>
      <c r="D20" s="286"/>
      <c r="E20" s="164"/>
      <c r="F20" s="164"/>
      <c r="G20" s="267"/>
      <c r="H20" s="268"/>
      <c r="I20" s="316"/>
      <c r="J20" s="270"/>
      <c r="K20" s="270"/>
      <c r="L20" s="270"/>
      <c r="M20" s="165"/>
      <c r="N20" s="126"/>
      <c r="O20" s="120"/>
    </row>
    <row r="21" spans="1:16" ht="15.75">
      <c r="A21" s="165"/>
      <c r="B21" s="166">
        <v>1</v>
      </c>
      <c r="C21" s="166">
        <v>2</v>
      </c>
      <c r="D21" s="167">
        <v>3</v>
      </c>
      <c r="E21" s="167"/>
      <c r="F21" s="168"/>
      <c r="G21" s="166">
        <v>4</v>
      </c>
      <c r="H21" s="169">
        <v>5</v>
      </c>
      <c r="I21" s="177"/>
      <c r="J21" s="120"/>
      <c r="K21" s="126">
        <v>6</v>
      </c>
      <c r="L21" s="126">
        <v>7</v>
      </c>
      <c r="M21" s="185"/>
      <c r="N21" s="126">
        <v>8</v>
      </c>
      <c r="O21" s="120">
        <v>9</v>
      </c>
      <c r="P21" s="118"/>
    </row>
    <row r="22" spans="1:16" ht="15.75" customHeight="1">
      <c r="A22" s="165"/>
      <c r="B22" s="267" t="s">
        <v>3</v>
      </c>
      <c r="C22" s="310" t="s">
        <v>4</v>
      </c>
      <c r="D22" s="277" t="s">
        <v>217</v>
      </c>
      <c r="E22" s="278"/>
      <c r="F22" s="279"/>
      <c r="G22" s="273">
        <v>1.53</v>
      </c>
      <c r="H22" s="264">
        <v>0.52</v>
      </c>
      <c r="I22" s="171"/>
      <c r="J22" s="196"/>
      <c r="K22" s="264">
        <v>0.18</v>
      </c>
      <c r="L22" s="264">
        <v>0.06</v>
      </c>
      <c r="M22" s="165"/>
      <c r="N22" s="124"/>
      <c r="O22" s="135"/>
      <c r="P22" s="118"/>
    </row>
    <row r="23" spans="1:16" ht="15.75" customHeight="1">
      <c r="A23" s="165"/>
      <c r="B23" s="267"/>
      <c r="C23" s="310"/>
      <c r="D23" s="280"/>
      <c r="E23" s="281"/>
      <c r="F23" s="282"/>
      <c r="G23" s="274"/>
      <c r="H23" s="265"/>
      <c r="I23" s="172"/>
      <c r="J23" s="197"/>
      <c r="K23" s="265"/>
      <c r="L23" s="265"/>
      <c r="M23" s="165"/>
      <c r="N23" s="125"/>
      <c r="O23" s="132"/>
      <c r="P23" s="118"/>
    </row>
    <row r="24" spans="1:16" ht="15.75" customHeight="1">
      <c r="A24" s="165"/>
      <c r="B24" s="267"/>
      <c r="C24" s="310"/>
      <c r="D24" s="280"/>
      <c r="E24" s="281"/>
      <c r="F24" s="282"/>
      <c r="G24" s="274"/>
      <c r="H24" s="265"/>
      <c r="I24" s="172"/>
      <c r="J24" s="197"/>
      <c r="K24" s="265"/>
      <c r="L24" s="265"/>
      <c r="M24" s="165"/>
      <c r="N24" s="125"/>
      <c r="O24" s="132"/>
      <c r="P24" s="118"/>
    </row>
    <row r="25" spans="1:16" ht="32.25" customHeight="1">
      <c r="A25" s="165"/>
      <c r="B25" s="267"/>
      <c r="C25" s="310"/>
      <c r="D25" s="283"/>
      <c r="E25" s="284"/>
      <c r="F25" s="285"/>
      <c r="G25" s="275"/>
      <c r="H25" s="266"/>
      <c r="I25" s="173"/>
      <c r="J25" s="198"/>
      <c r="K25" s="266"/>
      <c r="L25" s="266"/>
      <c r="M25" s="165"/>
      <c r="N25" s="130">
        <v>1.71</v>
      </c>
      <c r="O25" s="118">
        <v>0.58</v>
      </c>
      <c r="P25" s="118"/>
    </row>
    <row r="26" spans="1:16" ht="15.75" customHeight="1">
      <c r="A26" s="165"/>
      <c r="B26" s="267" t="s">
        <v>7</v>
      </c>
      <c r="C26" s="276" t="s">
        <v>8</v>
      </c>
      <c r="D26" s="277" t="s">
        <v>217</v>
      </c>
      <c r="E26" s="278"/>
      <c r="F26" s="279"/>
      <c r="G26" s="273">
        <v>1.05</v>
      </c>
      <c r="H26" s="264">
        <v>1.05</v>
      </c>
      <c r="I26" s="171"/>
      <c r="J26" s="196"/>
      <c r="K26" s="264">
        <v>0.13</v>
      </c>
      <c r="L26" s="264">
        <v>0.13</v>
      </c>
      <c r="M26" s="165">
        <v>1.18</v>
      </c>
      <c r="N26" s="124"/>
      <c r="O26" s="135"/>
      <c r="P26" s="118"/>
    </row>
    <row r="27" spans="1:16" ht="15.75" customHeight="1">
      <c r="A27" s="165"/>
      <c r="B27" s="267"/>
      <c r="C27" s="276"/>
      <c r="D27" s="280"/>
      <c r="E27" s="281"/>
      <c r="F27" s="282"/>
      <c r="G27" s="274"/>
      <c r="H27" s="265"/>
      <c r="I27" s="172"/>
      <c r="J27" s="197"/>
      <c r="K27" s="265"/>
      <c r="L27" s="265"/>
      <c r="M27" s="165"/>
      <c r="N27" s="125"/>
      <c r="O27" s="132"/>
      <c r="P27" s="118"/>
    </row>
    <row r="28" spans="1:16" ht="15.75" customHeight="1">
      <c r="A28" s="165"/>
      <c r="B28" s="267"/>
      <c r="C28" s="276"/>
      <c r="D28" s="280"/>
      <c r="E28" s="281"/>
      <c r="F28" s="282"/>
      <c r="G28" s="274"/>
      <c r="H28" s="265"/>
      <c r="I28" s="172"/>
      <c r="J28" s="197"/>
      <c r="K28" s="265"/>
      <c r="L28" s="265"/>
      <c r="M28" s="165"/>
      <c r="N28" s="125"/>
      <c r="O28" s="132"/>
      <c r="P28" s="118"/>
    </row>
    <row r="29" spans="1:16" ht="15.75" customHeight="1">
      <c r="A29" s="165"/>
      <c r="B29" s="267"/>
      <c r="C29" s="276"/>
      <c r="D29" s="283"/>
      <c r="E29" s="284"/>
      <c r="F29" s="285"/>
      <c r="G29" s="275"/>
      <c r="H29" s="266"/>
      <c r="I29" s="173"/>
      <c r="J29" s="198"/>
      <c r="K29" s="266"/>
      <c r="L29" s="266"/>
      <c r="M29" s="165"/>
      <c r="N29" s="126">
        <v>1.18</v>
      </c>
      <c r="O29" s="120">
        <v>1.18</v>
      </c>
      <c r="P29" s="118"/>
    </row>
    <row r="30" spans="1:16" ht="15.75" customHeight="1">
      <c r="A30" s="165"/>
      <c r="B30" s="267" t="s">
        <v>9</v>
      </c>
      <c r="C30" s="276" t="s">
        <v>10</v>
      </c>
      <c r="D30" s="277" t="s">
        <v>217</v>
      </c>
      <c r="E30" s="278"/>
      <c r="F30" s="279"/>
      <c r="G30" s="273">
        <v>7.79</v>
      </c>
      <c r="H30" s="264">
        <v>6.42</v>
      </c>
      <c r="I30" s="171"/>
      <c r="J30" s="196"/>
      <c r="K30" s="264">
        <v>0.93</v>
      </c>
      <c r="L30" s="264">
        <v>0.77</v>
      </c>
      <c r="M30" s="165"/>
      <c r="N30" s="124"/>
      <c r="O30" s="135"/>
      <c r="P30" s="118"/>
    </row>
    <row r="31" spans="1:16" ht="15.75" customHeight="1">
      <c r="A31" s="165"/>
      <c r="B31" s="267"/>
      <c r="C31" s="276"/>
      <c r="D31" s="280"/>
      <c r="E31" s="281"/>
      <c r="F31" s="282"/>
      <c r="G31" s="274"/>
      <c r="H31" s="265"/>
      <c r="I31" s="172"/>
      <c r="J31" s="197"/>
      <c r="K31" s="265"/>
      <c r="L31" s="265"/>
      <c r="M31" s="165"/>
      <c r="N31" s="125"/>
      <c r="O31" s="132"/>
      <c r="P31" s="118"/>
    </row>
    <row r="32" spans="1:16" ht="15.75" customHeight="1">
      <c r="A32" s="165"/>
      <c r="B32" s="267"/>
      <c r="C32" s="276"/>
      <c r="D32" s="280"/>
      <c r="E32" s="281"/>
      <c r="F32" s="282"/>
      <c r="G32" s="274"/>
      <c r="H32" s="265"/>
      <c r="I32" s="172"/>
      <c r="J32" s="197"/>
      <c r="K32" s="265"/>
      <c r="L32" s="265"/>
      <c r="M32" s="165"/>
      <c r="N32" s="125"/>
      <c r="O32" s="132"/>
      <c r="P32" s="118"/>
    </row>
    <row r="33" spans="1:16" ht="15.75" customHeight="1">
      <c r="A33" s="165"/>
      <c r="B33" s="267"/>
      <c r="C33" s="276"/>
      <c r="D33" s="283"/>
      <c r="E33" s="284"/>
      <c r="F33" s="285"/>
      <c r="G33" s="275"/>
      <c r="H33" s="266"/>
      <c r="I33" s="173"/>
      <c r="J33" s="198"/>
      <c r="K33" s="266"/>
      <c r="L33" s="266"/>
      <c r="M33" s="165"/>
      <c r="N33" s="126">
        <v>8.72</v>
      </c>
      <c r="O33" s="120">
        <v>7.19</v>
      </c>
      <c r="P33" s="118"/>
    </row>
    <row r="34" spans="1:16" ht="15.75" customHeight="1">
      <c r="A34" s="165"/>
      <c r="B34" s="267" t="s">
        <v>11</v>
      </c>
      <c r="C34" s="287" t="s">
        <v>12</v>
      </c>
      <c r="D34" s="277" t="s">
        <v>217</v>
      </c>
      <c r="E34" s="278"/>
      <c r="F34" s="279"/>
      <c r="G34" s="273">
        <v>5.43</v>
      </c>
      <c r="H34" s="264">
        <v>4.82</v>
      </c>
      <c r="I34" s="171"/>
      <c r="J34" s="196"/>
      <c r="K34" s="264">
        <v>0.65</v>
      </c>
      <c r="L34" s="264">
        <v>0.58</v>
      </c>
      <c r="M34" s="165"/>
      <c r="N34" s="124"/>
      <c r="O34" s="135"/>
      <c r="P34" s="118"/>
    </row>
    <row r="35" spans="1:16" ht="15.75" customHeight="1">
      <c r="A35" s="165"/>
      <c r="B35" s="267"/>
      <c r="C35" s="287"/>
      <c r="D35" s="280"/>
      <c r="E35" s="281"/>
      <c r="F35" s="282"/>
      <c r="G35" s="274"/>
      <c r="H35" s="265"/>
      <c r="I35" s="172"/>
      <c r="J35" s="197"/>
      <c r="K35" s="265"/>
      <c r="L35" s="265"/>
      <c r="M35" s="165"/>
      <c r="N35" s="125"/>
      <c r="O35" s="132"/>
      <c r="P35" s="118"/>
    </row>
    <row r="36" spans="1:16" ht="15.75" customHeight="1">
      <c r="A36" s="165"/>
      <c r="B36" s="267"/>
      <c r="C36" s="287"/>
      <c r="D36" s="280"/>
      <c r="E36" s="281"/>
      <c r="F36" s="282"/>
      <c r="G36" s="274"/>
      <c r="H36" s="265"/>
      <c r="I36" s="172"/>
      <c r="J36" s="197"/>
      <c r="K36" s="265"/>
      <c r="L36" s="265"/>
      <c r="M36" s="165"/>
      <c r="N36" s="125"/>
      <c r="O36" s="132"/>
      <c r="P36" s="118"/>
    </row>
    <row r="37" spans="1:16" ht="15.75" customHeight="1">
      <c r="A37" s="165"/>
      <c r="B37" s="267"/>
      <c r="C37" s="287"/>
      <c r="D37" s="283"/>
      <c r="E37" s="284"/>
      <c r="F37" s="285"/>
      <c r="G37" s="275"/>
      <c r="H37" s="266"/>
      <c r="I37" s="173"/>
      <c r="J37" s="198"/>
      <c r="K37" s="266"/>
      <c r="L37" s="266"/>
      <c r="M37" s="165"/>
      <c r="N37" s="126">
        <v>6.08</v>
      </c>
      <c r="O37" s="120">
        <v>5.4</v>
      </c>
      <c r="P37" s="118"/>
    </row>
    <row r="38" spans="1:16" ht="15.75" customHeight="1">
      <c r="A38" s="165"/>
      <c r="B38" s="267" t="s">
        <v>13</v>
      </c>
      <c r="C38" s="287" t="s">
        <v>14</v>
      </c>
      <c r="D38" s="277" t="s">
        <v>217</v>
      </c>
      <c r="E38" s="278"/>
      <c r="F38" s="279"/>
      <c r="G38" s="273">
        <v>7.41</v>
      </c>
      <c r="H38" s="264">
        <v>6.55</v>
      </c>
      <c r="I38" s="171"/>
      <c r="J38" s="196"/>
      <c r="K38" s="264">
        <v>0.89</v>
      </c>
      <c r="L38" s="264">
        <v>0.79</v>
      </c>
      <c r="M38" s="165"/>
      <c r="N38" s="124"/>
      <c r="O38" s="135"/>
      <c r="P38" s="118"/>
    </row>
    <row r="39" spans="1:16" ht="15.75" customHeight="1">
      <c r="A39" s="165"/>
      <c r="B39" s="267"/>
      <c r="C39" s="287"/>
      <c r="D39" s="280"/>
      <c r="E39" s="281"/>
      <c r="F39" s="282"/>
      <c r="G39" s="274"/>
      <c r="H39" s="265"/>
      <c r="I39" s="172"/>
      <c r="J39" s="197"/>
      <c r="K39" s="265"/>
      <c r="L39" s="265"/>
      <c r="M39" s="165"/>
      <c r="N39" s="125"/>
      <c r="O39" s="132"/>
      <c r="P39" s="118"/>
    </row>
    <row r="40" spans="1:16" ht="1.5" customHeight="1" hidden="1" thickBot="1">
      <c r="A40" s="165"/>
      <c r="B40" s="267"/>
      <c r="C40" s="287"/>
      <c r="D40" s="280"/>
      <c r="E40" s="281"/>
      <c r="F40" s="282"/>
      <c r="G40" s="274"/>
      <c r="H40" s="265"/>
      <c r="I40" s="172"/>
      <c r="J40" s="197"/>
      <c r="K40" s="265"/>
      <c r="L40" s="265"/>
      <c r="M40" s="165"/>
      <c r="N40" s="125"/>
      <c r="O40" s="132"/>
      <c r="P40" s="118"/>
    </row>
    <row r="41" spans="1:16" ht="15.75" customHeight="1">
      <c r="A41" s="165"/>
      <c r="B41" s="267"/>
      <c r="C41" s="287"/>
      <c r="D41" s="280"/>
      <c r="E41" s="281"/>
      <c r="F41" s="282"/>
      <c r="G41" s="274"/>
      <c r="H41" s="265"/>
      <c r="I41" s="172"/>
      <c r="J41" s="197"/>
      <c r="K41" s="265"/>
      <c r="L41" s="265"/>
      <c r="M41" s="165"/>
      <c r="N41" s="125"/>
      <c r="O41" s="132"/>
      <c r="P41" s="118"/>
    </row>
    <row r="42" spans="1:16" ht="15.75" customHeight="1">
      <c r="A42" s="165"/>
      <c r="B42" s="267"/>
      <c r="C42" s="287"/>
      <c r="D42" s="283"/>
      <c r="E42" s="284"/>
      <c r="F42" s="285"/>
      <c r="G42" s="275"/>
      <c r="H42" s="266"/>
      <c r="I42" s="173"/>
      <c r="J42" s="198"/>
      <c r="K42" s="266"/>
      <c r="L42" s="266"/>
      <c r="M42" s="165"/>
      <c r="N42" s="126">
        <v>8.3</v>
      </c>
      <c r="O42" s="120">
        <v>7.34</v>
      </c>
      <c r="P42" s="118"/>
    </row>
    <row r="43" spans="1:16" ht="15.75" customHeight="1">
      <c r="A43" s="165"/>
      <c r="B43" s="267" t="s">
        <v>15</v>
      </c>
      <c r="C43" s="276" t="s">
        <v>16</v>
      </c>
      <c r="D43" s="277" t="s">
        <v>217</v>
      </c>
      <c r="E43" s="278"/>
      <c r="F43" s="279"/>
      <c r="G43" s="273">
        <v>3.35</v>
      </c>
      <c r="H43" s="264">
        <v>2.69</v>
      </c>
      <c r="I43" s="171"/>
      <c r="J43" s="196"/>
      <c r="K43" s="264">
        <v>0.4</v>
      </c>
      <c r="L43" s="265">
        <v>0.32</v>
      </c>
      <c r="M43" s="185"/>
      <c r="N43" s="124"/>
      <c r="O43" s="135"/>
      <c r="P43" s="118"/>
    </row>
    <row r="44" spans="1:16" ht="15.75" customHeight="1">
      <c r="A44" s="165"/>
      <c r="B44" s="267"/>
      <c r="C44" s="276"/>
      <c r="D44" s="280"/>
      <c r="E44" s="281"/>
      <c r="F44" s="282"/>
      <c r="G44" s="274"/>
      <c r="H44" s="265"/>
      <c r="I44" s="172"/>
      <c r="J44" s="197"/>
      <c r="K44" s="265"/>
      <c r="L44" s="265"/>
      <c r="M44" s="165"/>
      <c r="N44" s="125"/>
      <c r="O44" s="132"/>
      <c r="P44" s="118"/>
    </row>
    <row r="45" spans="1:16" ht="15.75" customHeight="1">
      <c r="A45" s="165"/>
      <c r="B45" s="267"/>
      <c r="C45" s="276"/>
      <c r="D45" s="280"/>
      <c r="E45" s="281"/>
      <c r="F45" s="282"/>
      <c r="G45" s="274"/>
      <c r="H45" s="265"/>
      <c r="I45" s="172"/>
      <c r="J45" s="197"/>
      <c r="K45" s="265"/>
      <c r="L45" s="265"/>
      <c r="M45" s="165"/>
      <c r="N45" s="125"/>
      <c r="O45" s="132"/>
      <c r="P45" s="118"/>
    </row>
    <row r="46" spans="1:16" ht="15.75" customHeight="1">
      <c r="A46" s="165"/>
      <c r="B46" s="267"/>
      <c r="C46" s="276"/>
      <c r="D46" s="283"/>
      <c r="E46" s="284"/>
      <c r="F46" s="285"/>
      <c r="G46" s="275"/>
      <c r="H46" s="266"/>
      <c r="I46" s="173"/>
      <c r="J46" s="198"/>
      <c r="K46" s="266"/>
      <c r="L46" s="266"/>
      <c r="M46" s="165"/>
      <c r="N46" s="126">
        <v>3.75</v>
      </c>
      <c r="O46" s="120">
        <v>3.01</v>
      </c>
      <c r="P46" s="118"/>
    </row>
    <row r="47" spans="1:16" ht="15.75" customHeight="1">
      <c r="A47" s="165"/>
      <c r="B47" s="267" t="s">
        <v>17</v>
      </c>
      <c r="C47" s="276" t="s">
        <v>18</v>
      </c>
      <c r="D47" s="277" t="s">
        <v>217</v>
      </c>
      <c r="E47" s="278"/>
      <c r="F47" s="279"/>
      <c r="G47" s="273">
        <v>3.2</v>
      </c>
      <c r="H47" s="264">
        <v>2.59</v>
      </c>
      <c r="I47" s="171"/>
      <c r="J47" s="196"/>
      <c r="K47" s="264">
        <v>0.38</v>
      </c>
      <c r="L47" s="264">
        <v>0.31</v>
      </c>
      <c r="M47" s="165"/>
      <c r="N47" s="124"/>
      <c r="O47" s="135"/>
      <c r="P47" s="118"/>
    </row>
    <row r="48" spans="1:16" ht="15.75" customHeight="1">
      <c r="A48" s="165"/>
      <c r="B48" s="267"/>
      <c r="C48" s="276"/>
      <c r="D48" s="280"/>
      <c r="E48" s="281"/>
      <c r="F48" s="282"/>
      <c r="G48" s="274"/>
      <c r="H48" s="265"/>
      <c r="I48" s="172"/>
      <c r="J48" s="197"/>
      <c r="K48" s="265"/>
      <c r="L48" s="265"/>
      <c r="M48" s="165"/>
      <c r="N48" s="125"/>
      <c r="O48" s="132"/>
      <c r="P48" s="118"/>
    </row>
    <row r="49" spans="1:16" ht="15.75" customHeight="1">
      <c r="A49" s="165"/>
      <c r="B49" s="267"/>
      <c r="C49" s="276"/>
      <c r="D49" s="280"/>
      <c r="E49" s="281"/>
      <c r="F49" s="282"/>
      <c r="G49" s="274"/>
      <c r="H49" s="265"/>
      <c r="I49" s="172"/>
      <c r="J49" s="197"/>
      <c r="K49" s="265"/>
      <c r="L49" s="265"/>
      <c r="M49" s="165"/>
      <c r="N49" s="125"/>
      <c r="O49" s="132"/>
      <c r="P49" s="118"/>
    </row>
    <row r="50" spans="1:16" ht="15.75" customHeight="1">
      <c r="A50" s="165"/>
      <c r="B50" s="267"/>
      <c r="C50" s="276"/>
      <c r="D50" s="283"/>
      <c r="E50" s="284"/>
      <c r="F50" s="285"/>
      <c r="G50" s="275"/>
      <c r="H50" s="266"/>
      <c r="I50" s="173"/>
      <c r="J50" s="198"/>
      <c r="K50" s="266"/>
      <c r="L50" s="266"/>
      <c r="M50" s="165"/>
      <c r="N50" s="126">
        <v>3.58</v>
      </c>
      <c r="O50" s="120">
        <v>2.9</v>
      </c>
      <c r="P50" s="118"/>
    </row>
    <row r="51" spans="1:16" ht="15.75" customHeight="1">
      <c r="A51" s="165"/>
      <c r="B51" s="267" t="s">
        <v>19</v>
      </c>
      <c r="C51" s="276" t="s">
        <v>20</v>
      </c>
      <c r="D51" s="277" t="s">
        <v>217</v>
      </c>
      <c r="E51" s="278"/>
      <c r="F51" s="279"/>
      <c r="G51" s="273">
        <v>4.03</v>
      </c>
      <c r="H51" s="264">
        <v>3.62</v>
      </c>
      <c r="I51" s="171"/>
      <c r="J51" s="196"/>
      <c r="K51" s="264">
        <v>0.48</v>
      </c>
      <c r="L51" s="264">
        <v>0.43</v>
      </c>
      <c r="M51" s="165"/>
      <c r="N51" s="124"/>
      <c r="O51" s="135"/>
      <c r="P51" s="118"/>
    </row>
    <row r="52" spans="1:16" ht="15" customHeight="1">
      <c r="A52" s="165"/>
      <c r="B52" s="267"/>
      <c r="C52" s="276"/>
      <c r="D52" s="280"/>
      <c r="E52" s="281"/>
      <c r="F52" s="282"/>
      <c r="G52" s="274"/>
      <c r="H52" s="265"/>
      <c r="I52" s="172"/>
      <c r="J52" s="198"/>
      <c r="K52" s="266"/>
      <c r="L52" s="266"/>
      <c r="M52" s="165"/>
      <c r="N52" s="126">
        <v>4.51</v>
      </c>
      <c r="O52" s="120">
        <v>4.05</v>
      </c>
      <c r="P52" s="118"/>
    </row>
    <row r="53" spans="1:16" ht="15.75" customHeight="1" hidden="1">
      <c r="A53" s="165"/>
      <c r="B53" s="267"/>
      <c r="C53" s="276"/>
      <c r="D53" s="280"/>
      <c r="E53" s="281"/>
      <c r="F53" s="282"/>
      <c r="G53" s="274"/>
      <c r="H53" s="265"/>
      <c r="I53" s="178"/>
      <c r="J53" s="118"/>
      <c r="M53" s="165"/>
      <c r="N53" s="125"/>
      <c r="O53" s="132"/>
      <c r="P53" s="118"/>
    </row>
    <row r="54" spans="1:16" ht="15.75" customHeight="1" hidden="1">
      <c r="A54" s="165"/>
      <c r="B54" s="267"/>
      <c r="C54" s="276"/>
      <c r="D54" s="283"/>
      <c r="E54" s="284"/>
      <c r="F54" s="285"/>
      <c r="G54" s="275"/>
      <c r="H54" s="266"/>
      <c r="I54" s="179"/>
      <c r="J54" s="118"/>
      <c r="M54" s="165"/>
      <c r="N54" s="125"/>
      <c r="O54" s="132"/>
      <c r="P54" s="118"/>
    </row>
    <row r="55" spans="1:16" ht="3" customHeight="1">
      <c r="A55" s="165"/>
      <c r="B55" s="267" t="s">
        <v>21</v>
      </c>
      <c r="C55" s="276" t="s">
        <v>22</v>
      </c>
      <c r="D55" s="277" t="s">
        <v>217</v>
      </c>
      <c r="E55" s="278"/>
      <c r="F55" s="279"/>
      <c r="G55" s="273">
        <v>2.8</v>
      </c>
      <c r="H55" s="264">
        <v>2.4</v>
      </c>
      <c r="I55" s="171"/>
      <c r="J55" s="196"/>
      <c r="K55" s="264">
        <v>0.34</v>
      </c>
      <c r="L55" s="264">
        <v>0.29</v>
      </c>
      <c r="M55" s="165"/>
      <c r="N55" s="125"/>
      <c r="O55" s="132"/>
      <c r="P55" s="118"/>
    </row>
    <row r="56" spans="1:16" ht="16.5" customHeight="1" hidden="1" thickBot="1">
      <c r="A56" s="165"/>
      <c r="B56" s="267"/>
      <c r="C56" s="276"/>
      <c r="D56" s="280"/>
      <c r="E56" s="281"/>
      <c r="F56" s="282"/>
      <c r="G56" s="274"/>
      <c r="H56" s="265"/>
      <c r="I56" s="172"/>
      <c r="J56" s="197"/>
      <c r="K56" s="265"/>
      <c r="L56" s="265"/>
      <c r="M56" s="165"/>
      <c r="N56" s="125"/>
      <c r="O56" s="132"/>
      <c r="P56" s="118"/>
    </row>
    <row r="57" spans="1:16" ht="33" customHeight="1">
      <c r="A57" s="165"/>
      <c r="B57" s="267"/>
      <c r="C57" s="276"/>
      <c r="D57" s="280"/>
      <c r="E57" s="281"/>
      <c r="F57" s="282"/>
      <c r="G57" s="274"/>
      <c r="H57" s="265"/>
      <c r="I57" s="172"/>
      <c r="J57" s="197"/>
      <c r="K57" s="265"/>
      <c r="L57" s="265"/>
      <c r="M57" s="165"/>
      <c r="N57" s="124"/>
      <c r="O57" s="135"/>
      <c r="P57" s="118"/>
    </row>
    <row r="58" spans="1:16" ht="25.5" customHeight="1">
      <c r="A58" s="165"/>
      <c r="B58" s="267"/>
      <c r="C58" s="276"/>
      <c r="D58" s="283"/>
      <c r="E58" s="284"/>
      <c r="F58" s="285"/>
      <c r="G58" s="275"/>
      <c r="H58" s="266"/>
      <c r="I58" s="173"/>
      <c r="J58" s="198"/>
      <c r="K58" s="266"/>
      <c r="L58" s="266"/>
      <c r="M58" s="165"/>
      <c r="N58" s="126">
        <v>3.14</v>
      </c>
      <c r="O58" s="120">
        <v>2.69</v>
      </c>
      <c r="P58" s="118"/>
    </row>
    <row r="59" spans="1:16" ht="15.75" customHeight="1">
      <c r="A59" s="165"/>
      <c r="B59" s="267" t="s">
        <v>23</v>
      </c>
      <c r="C59" s="276" t="s">
        <v>24</v>
      </c>
      <c r="D59" s="277" t="s">
        <v>217</v>
      </c>
      <c r="E59" s="278"/>
      <c r="F59" s="279"/>
      <c r="G59" s="273">
        <v>2.46</v>
      </c>
      <c r="H59" s="264">
        <v>2.05</v>
      </c>
      <c r="I59" s="171"/>
      <c r="J59" s="196"/>
      <c r="K59" s="264">
        <v>0.3</v>
      </c>
      <c r="L59" s="264">
        <v>0.25</v>
      </c>
      <c r="M59" s="165"/>
      <c r="N59" s="124"/>
      <c r="O59" s="135"/>
      <c r="P59" s="118"/>
    </row>
    <row r="60" spans="1:16" ht="15.75" customHeight="1">
      <c r="A60" s="165"/>
      <c r="B60" s="267"/>
      <c r="C60" s="276"/>
      <c r="D60" s="280"/>
      <c r="E60" s="281"/>
      <c r="F60" s="282"/>
      <c r="G60" s="274"/>
      <c r="H60" s="265"/>
      <c r="I60" s="172"/>
      <c r="J60" s="197"/>
      <c r="K60" s="265"/>
      <c r="L60" s="265"/>
      <c r="M60" s="165"/>
      <c r="N60" s="125"/>
      <c r="O60" s="132"/>
      <c r="P60" s="118"/>
    </row>
    <row r="61" spans="1:16" ht="15.75" customHeight="1">
      <c r="A61" s="165"/>
      <c r="B61" s="267"/>
      <c r="C61" s="276"/>
      <c r="D61" s="280"/>
      <c r="E61" s="281"/>
      <c r="F61" s="282"/>
      <c r="G61" s="274"/>
      <c r="H61" s="265"/>
      <c r="I61" s="172"/>
      <c r="J61" s="197"/>
      <c r="K61" s="265"/>
      <c r="L61" s="265"/>
      <c r="M61" s="165"/>
      <c r="N61" s="125"/>
      <c r="O61" s="132"/>
      <c r="P61" s="118"/>
    </row>
    <row r="62" spans="1:16" ht="15.75" customHeight="1">
      <c r="A62" s="165"/>
      <c r="B62" s="267"/>
      <c r="C62" s="276"/>
      <c r="D62" s="283"/>
      <c r="E62" s="284"/>
      <c r="F62" s="285"/>
      <c r="G62" s="275"/>
      <c r="H62" s="266"/>
      <c r="I62" s="173"/>
      <c r="J62" s="198"/>
      <c r="K62" s="266"/>
      <c r="L62" s="266"/>
      <c r="M62" s="165"/>
      <c r="N62" s="126">
        <v>2.76</v>
      </c>
      <c r="O62" s="120">
        <v>2.3</v>
      </c>
      <c r="P62" s="118"/>
    </row>
    <row r="63" spans="1:16" ht="27.75" customHeight="1" hidden="1" thickBot="1">
      <c r="A63" s="165"/>
      <c r="B63" s="267" t="s">
        <v>25</v>
      </c>
      <c r="C63" s="276" t="s">
        <v>26</v>
      </c>
      <c r="D63" s="312"/>
      <c r="E63" s="312"/>
      <c r="F63" s="312"/>
      <c r="G63" s="273">
        <v>4.2</v>
      </c>
      <c r="H63" s="170">
        <v>3.39</v>
      </c>
      <c r="I63" s="180"/>
      <c r="J63" s="118"/>
      <c r="M63" s="165"/>
      <c r="N63" s="125"/>
      <c r="O63" s="132"/>
      <c r="P63" s="118"/>
    </row>
    <row r="64" spans="1:16" ht="12.75" customHeight="1">
      <c r="A64" s="165"/>
      <c r="B64" s="267"/>
      <c r="C64" s="276"/>
      <c r="D64" s="277" t="s">
        <v>217</v>
      </c>
      <c r="E64" s="278"/>
      <c r="F64" s="279"/>
      <c r="G64" s="274"/>
      <c r="H64" s="264">
        <v>3.39</v>
      </c>
      <c r="I64" s="171"/>
      <c r="J64" s="196"/>
      <c r="K64" s="264">
        <v>0.5</v>
      </c>
      <c r="L64" s="264">
        <v>0.41</v>
      </c>
      <c r="M64" s="165"/>
      <c r="N64" s="124"/>
      <c r="O64" s="135"/>
      <c r="P64" s="118"/>
    </row>
    <row r="65" spans="1:16" ht="13.5" customHeight="1">
      <c r="A65" s="165"/>
      <c r="B65" s="267"/>
      <c r="C65" s="276"/>
      <c r="D65" s="280"/>
      <c r="E65" s="281"/>
      <c r="F65" s="282"/>
      <c r="G65" s="274"/>
      <c r="H65" s="265"/>
      <c r="I65" s="172"/>
      <c r="J65" s="197"/>
      <c r="K65" s="265"/>
      <c r="L65" s="265"/>
      <c r="M65" s="165"/>
      <c r="N65" s="125"/>
      <c r="O65" s="132"/>
      <c r="P65" s="118"/>
    </row>
    <row r="66" spans="1:16" ht="15.75" customHeight="1">
      <c r="A66" s="165"/>
      <c r="B66" s="267"/>
      <c r="C66" s="276"/>
      <c r="D66" s="280"/>
      <c r="E66" s="281"/>
      <c r="F66" s="282"/>
      <c r="G66" s="274"/>
      <c r="H66" s="265"/>
      <c r="I66" s="172"/>
      <c r="J66" s="197"/>
      <c r="K66" s="265"/>
      <c r="L66" s="265"/>
      <c r="M66" s="165"/>
      <c r="N66" s="125"/>
      <c r="O66" s="132"/>
      <c r="P66" s="118"/>
    </row>
    <row r="67" spans="1:16" ht="15.75" customHeight="1">
      <c r="A67" s="165"/>
      <c r="B67" s="267"/>
      <c r="C67" s="276"/>
      <c r="D67" s="283"/>
      <c r="E67" s="284"/>
      <c r="F67" s="285"/>
      <c r="G67" s="275"/>
      <c r="H67" s="266"/>
      <c r="I67" s="173"/>
      <c r="J67" s="198"/>
      <c r="K67" s="266"/>
      <c r="L67" s="266"/>
      <c r="M67" s="165"/>
      <c r="N67" s="126">
        <v>4.7</v>
      </c>
      <c r="O67" s="120">
        <v>3.8</v>
      </c>
      <c r="P67" s="118"/>
    </row>
    <row r="68" spans="1:16" ht="15.75" customHeight="1">
      <c r="A68" s="165"/>
      <c r="B68" s="267" t="s">
        <v>27</v>
      </c>
      <c r="C68" s="276" t="s">
        <v>28</v>
      </c>
      <c r="D68" s="277" t="s">
        <v>217</v>
      </c>
      <c r="E68" s="278"/>
      <c r="F68" s="279"/>
      <c r="G68" s="273">
        <v>1.08</v>
      </c>
      <c r="H68" s="264">
        <v>0.92</v>
      </c>
      <c r="I68" s="171"/>
      <c r="J68" s="196"/>
      <c r="K68" s="264">
        <v>0.13</v>
      </c>
      <c r="L68" s="264">
        <v>0.11</v>
      </c>
      <c r="M68" s="165"/>
      <c r="N68" s="124"/>
      <c r="O68" s="135"/>
      <c r="P68" s="118"/>
    </row>
    <row r="69" spans="1:16" ht="23.25" customHeight="1">
      <c r="A69" s="165"/>
      <c r="B69" s="267"/>
      <c r="C69" s="276"/>
      <c r="D69" s="280"/>
      <c r="E69" s="281"/>
      <c r="F69" s="282"/>
      <c r="G69" s="274"/>
      <c r="H69" s="265"/>
      <c r="I69" s="172"/>
      <c r="J69" s="197"/>
      <c r="K69" s="265"/>
      <c r="L69" s="265"/>
      <c r="M69" s="165"/>
      <c r="N69" s="125"/>
      <c r="O69" s="132"/>
      <c r="P69" s="118"/>
    </row>
    <row r="70" spans="1:16" ht="15.75" customHeight="1">
      <c r="A70" s="165"/>
      <c r="B70" s="267"/>
      <c r="C70" s="276"/>
      <c r="D70" s="280"/>
      <c r="E70" s="281"/>
      <c r="F70" s="282"/>
      <c r="G70" s="274"/>
      <c r="H70" s="265"/>
      <c r="I70" s="172"/>
      <c r="J70" s="197"/>
      <c r="K70" s="265"/>
      <c r="L70" s="265"/>
      <c r="M70" s="165"/>
      <c r="N70" s="125"/>
      <c r="O70" s="132"/>
      <c r="P70" s="118"/>
    </row>
    <row r="71" spans="1:16" ht="15.75" customHeight="1">
      <c r="A71" s="165"/>
      <c r="B71" s="267"/>
      <c r="C71" s="276"/>
      <c r="D71" s="283"/>
      <c r="E71" s="284"/>
      <c r="F71" s="285"/>
      <c r="G71" s="275"/>
      <c r="H71" s="266"/>
      <c r="I71" s="173"/>
      <c r="J71" s="198"/>
      <c r="K71" s="266"/>
      <c r="L71" s="266"/>
      <c r="M71" s="165"/>
      <c r="N71" s="126">
        <v>1.21</v>
      </c>
      <c r="O71" s="120">
        <v>1.03</v>
      </c>
      <c r="P71" s="118"/>
    </row>
    <row r="72" spans="1:16" ht="15.75" customHeight="1">
      <c r="A72" s="165"/>
      <c r="B72" s="267" t="s">
        <v>29</v>
      </c>
      <c r="C72" s="276" t="s">
        <v>30</v>
      </c>
      <c r="D72" s="277" t="s">
        <v>217</v>
      </c>
      <c r="E72" s="278"/>
      <c r="F72" s="279"/>
      <c r="G72" s="273">
        <v>5.55</v>
      </c>
      <c r="H72" s="264">
        <v>4.79</v>
      </c>
      <c r="I72" s="171"/>
      <c r="J72" s="196"/>
      <c r="K72" s="264">
        <v>0.67</v>
      </c>
      <c r="L72" s="264">
        <v>0.57</v>
      </c>
      <c r="M72" s="165"/>
      <c r="N72" s="124"/>
      <c r="O72" s="135"/>
      <c r="P72" s="118"/>
    </row>
    <row r="73" spans="1:16" ht="15.75" customHeight="1">
      <c r="A73" s="165"/>
      <c r="B73" s="267"/>
      <c r="C73" s="276"/>
      <c r="D73" s="280"/>
      <c r="E73" s="281"/>
      <c r="F73" s="282"/>
      <c r="G73" s="274"/>
      <c r="H73" s="265"/>
      <c r="I73" s="172"/>
      <c r="J73" s="197"/>
      <c r="K73" s="265"/>
      <c r="L73" s="265"/>
      <c r="M73" s="165"/>
      <c r="N73" s="125"/>
      <c r="O73" s="132"/>
      <c r="P73" s="118"/>
    </row>
    <row r="74" spans="1:16" ht="15.75" customHeight="1">
      <c r="A74" s="165"/>
      <c r="B74" s="267"/>
      <c r="C74" s="276"/>
      <c r="D74" s="280"/>
      <c r="E74" s="281"/>
      <c r="F74" s="282"/>
      <c r="G74" s="274"/>
      <c r="H74" s="265"/>
      <c r="I74" s="172"/>
      <c r="J74" s="197"/>
      <c r="K74" s="265"/>
      <c r="L74" s="265"/>
      <c r="M74" s="165"/>
      <c r="N74" s="125"/>
      <c r="O74" s="132"/>
      <c r="P74" s="118"/>
    </row>
    <row r="75" spans="1:16" ht="85.5" customHeight="1">
      <c r="A75" s="165"/>
      <c r="B75" s="267"/>
      <c r="C75" s="276"/>
      <c r="D75" s="283"/>
      <c r="E75" s="284"/>
      <c r="F75" s="285"/>
      <c r="G75" s="275"/>
      <c r="H75" s="266"/>
      <c r="I75" s="173"/>
      <c r="J75" s="198"/>
      <c r="K75" s="266"/>
      <c r="L75" s="266"/>
      <c r="M75" s="165"/>
      <c r="N75" s="126">
        <v>6.22</v>
      </c>
      <c r="O75" s="120">
        <v>5.36</v>
      </c>
      <c r="P75" s="118"/>
    </row>
    <row r="76" spans="1:16" ht="15.75" customHeight="1">
      <c r="A76" s="165"/>
      <c r="B76" s="267" t="s">
        <v>31</v>
      </c>
      <c r="C76" s="276" t="s">
        <v>32</v>
      </c>
      <c r="D76" s="277" t="s">
        <v>217</v>
      </c>
      <c r="E76" s="278"/>
      <c r="F76" s="279"/>
      <c r="G76" s="273">
        <v>1.92</v>
      </c>
      <c r="H76" s="264">
        <v>1.92</v>
      </c>
      <c r="I76" s="171"/>
      <c r="J76" s="196"/>
      <c r="K76" s="264">
        <v>0.23</v>
      </c>
      <c r="L76" s="264">
        <v>0.23</v>
      </c>
      <c r="M76" s="165"/>
      <c r="N76" s="124"/>
      <c r="O76" s="135"/>
      <c r="P76" s="118"/>
    </row>
    <row r="77" spans="1:16" ht="15.75" customHeight="1">
      <c r="A77" s="165"/>
      <c r="B77" s="267"/>
      <c r="C77" s="276"/>
      <c r="D77" s="280"/>
      <c r="E77" s="281"/>
      <c r="F77" s="282"/>
      <c r="G77" s="274"/>
      <c r="H77" s="265"/>
      <c r="I77" s="172"/>
      <c r="J77" s="197"/>
      <c r="K77" s="265"/>
      <c r="L77" s="265"/>
      <c r="M77" s="165"/>
      <c r="N77" s="125"/>
      <c r="O77" s="132"/>
      <c r="P77" s="118"/>
    </row>
    <row r="78" spans="1:16" ht="15.75" customHeight="1">
      <c r="A78" s="165"/>
      <c r="B78" s="267"/>
      <c r="C78" s="276"/>
      <c r="D78" s="280"/>
      <c r="E78" s="281"/>
      <c r="F78" s="282"/>
      <c r="G78" s="274"/>
      <c r="H78" s="265"/>
      <c r="I78" s="172"/>
      <c r="J78" s="197"/>
      <c r="K78" s="265"/>
      <c r="L78" s="265"/>
      <c r="M78" s="165"/>
      <c r="N78" s="125"/>
      <c r="O78" s="132"/>
      <c r="P78" s="118"/>
    </row>
    <row r="79" spans="1:16" ht="15.75" customHeight="1">
      <c r="A79" s="165"/>
      <c r="B79" s="267"/>
      <c r="C79" s="276"/>
      <c r="D79" s="283"/>
      <c r="E79" s="284"/>
      <c r="F79" s="285"/>
      <c r="G79" s="275"/>
      <c r="H79" s="266"/>
      <c r="I79" s="173"/>
      <c r="J79" s="198"/>
      <c r="K79" s="266"/>
      <c r="L79" s="266"/>
      <c r="M79" s="165"/>
      <c r="N79" s="126">
        <v>2.15</v>
      </c>
      <c r="O79" s="120">
        <v>2.15</v>
      </c>
      <c r="P79" s="118"/>
    </row>
    <row r="80" spans="1:16" ht="15.75" customHeight="1">
      <c r="A80" s="165"/>
      <c r="B80" s="267" t="s">
        <v>33</v>
      </c>
      <c r="C80" s="276" t="s">
        <v>34</v>
      </c>
      <c r="D80" s="277" t="s">
        <v>217</v>
      </c>
      <c r="E80" s="278"/>
      <c r="F80" s="279"/>
      <c r="G80" s="273">
        <v>2.97</v>
      </c>
      <c r="H80" s="264">
        <v>2.56</v>
      </c>
      <c r="I80" s="171"/>
      <c r="J80" s="196"/>
      <c r="K80" s="264">
        <v>0.33</v>
      </c>
      <c r="L80" s="264">
        <v>0.31</v>
      </c>
      <c r="M80" s="165"/>
      <c r="N80" s="124"/>
      <c r="O80" s="135"/>
      <c r="P80" s="118"/>
    </row>
    <row r="81" spans="1:16" ht="15.75" customHeight="1">
      <c r="A81" s="165"/>
      <c r="B81" s="267"/>
      <c r="C81" s="276"/>
      <c r="D81" s="280"/>
      <c r="E81" s="281"/>
      <c r="F81" s="282"/>
      <c r="G81" s="274"/>
      <c r="H81" s="265"/>
      <c r="I81" s="172"/>
      <c r="J81" s="197"/>
      <c r="K81" s="265"/>
      <c r="L81" s="265"/>
      <c r="M81" s="165"/>
      <c r="N81" s="125"/>
      <c r="O81" s="132"/>
      <c r="P81" s="118"/>
    </row>
    <row r="82" spans="1:16" ht="15.75" customHeight="1">
      <c r="A82" s="165"/>
      <c r="B82" s="267"/>
      <c r="C82" s="276"/>
      <c r="D82" s="280"/>
      <c r="E82" s="281"/>
      <c r="F82" s="282"/>
      <c r="G82" s="274"/>
      <c r="H82" s="265"/>
      <c r="I82" s="172"/>
      <c r="J82" s="197"/>
      <c r="K82" s="265"/>
      <c r="L82" s="265"/>
      <c r="M82" s="165"/>
      <c r="N82" s="125"/>
      <c r="O82" s="132"/>
      <c r="P82" s="118"/>
    </row>
    <row r="83" spans="1:16" ht="38.25" customHeight="1">
      <c r="A83" s="165"/>
      <c r="B83" s="267"/>
      <c r="C83" s="276"/>
      <c r="D83" s="283"/>
      <c r="E83" s="284"/>
      <c r="F83" s="285"/>
      <c r="G83" s="275"/>
      <c r="H83" s="266"/>
      <c r="I83" s="173"/>
      <c r="J83" s="198"/>
      <c r="K83" s="266"/>
      <c r="L83" s="266"/>
      <c r="M83" s="165"/>
      <c r="N83" s="126">
        <v>3.3</v>
      </c>
      <c r="O83" s="120">
        <v>2.87</v>
      </c>
      <c r="P83" s="118"/>
    </row>
    <row r="84" spans="1:16" ht="15.75" customHeight="1">
      <c r="A84" s="165"/>
      <c r="B84" s="267" t="s">
        <v>35</v>
      </c>
      <c r="C84" s="276" t="s">
        <v>36</v>
      </c>
      <c r="D84" s="277" t="s">
        <v>217</v>
      </c>
      <c r="E84" s="278"/>
      <c r="F84" s="279"/>
      <c r="G84" s="273">
        <v>2.15</v>
      </c>
      <c r="H84" s="264">
        <v>1.95</v>
      </c>
      <c r="I84" s="171"/>
      <c r="J84" s="196"/>
      <c r="K84" s="264">
        <v>0.26</v>
      </c>
      <c r="L84" s="264">
        <v>0.23</v>
      </c>
      <c r="M84" s="165"/>
      <c r="N84" s="124"/>
      <c r="O84" s="135"/>
      <c r="P84" s="118"/>
    </row>
    <row r="85" spans="1:16" ht="15.75" customHeight="1">
      <c r="A85" s="165"/>
      <c r="B85" s="267"/>
      <c r="C85" s="276"/>
      <c r="D85" s="280"/>
      <c r="E85" s="281"/>
      <c r="F85" s="282"/>
      <c r="G85" s="274"/>
      <c r="H85" s="265"/>
      <c r="I85" s="172"/>
      <c r="J85" s="197"/>
      <c r="K85" s="265"/>
      <c r="L85" s="265"/>
      <c r="M85" s="165"/>
      <c r="N85" s="125"/>
      <c r="O85" s="132"/>
      <c r="P85" s="118"/>
    </row>
    <row r="86" spans="1:16" ht="15.75" customHeight="1">
      <c r="A86" s="165"/>
      <c r="B86" s="267"/>
      <c r="C86" s="276"/>
      <c r="D86" s="280"/>
      <c r="E86" s="281"/>
      <c r="F86" s="282"/>
      <c r="G86" s="274"/>
      <c r="H86" s="265"/>
      <c r="I86" s="172"/>
      <c r="J86" s="197"/>
      <c r="K86" s="265"/>
      <c r="L86" s="265"/>
      <c r="M86" s="165"/>
      <c r="N86" s="125"/>
      <c r="O86" s="132"/>
      <c r="P86" s="118"/>
    </row>
    <row r="87" spans="1:16" ht="15.75" customHeight="1">
      <c r="A87" s="165"/>
      <c r="B87" s="267"/>
      <c r="C87" s="276"/>
      <c r="D87" s="283"/>
      <c r="E87" s="284"/>
      <c r="F87" s="285"/>
      <c r="G87" s="275"/>
      <c r="H87" s="266"/>
      <c r="I87" s="173"/>
      <c r="J87" s="198"/>
      <c r="K87" s="266"/>
      <c r="L87" s="266"/>
      <c r="M87" s="165"/>
      <c r="N87" s="126">
        <v>2.41</v>
      </c>
      <c r="O87" s="120">
        <v>2.18</v>
      </c>
      <c r="P87" s="118"/>
    </row>
    <row r="88" spans="1:16" ht="15.75" customHeight="1">
      <c r="A88" s="165"/>
      <c r="B88" s="267" t="s">
        <v>37</v>
      </c>
      <c r="C88" s="276" t="s">
        <v>38</v>
      </c>
      <c r="D88" s="277" t="s">
        <v>217</v>
      </c>
      <c r="E88" s="278"/>
      <c r="F88" s="279"/>
      <c r="G88" s="273">
        <v>3.7</v>
      </c>
      <c r="H88" s="264">
        <v>3.29</v>
      </c>
      <c r="I88" s="171"/>
      <c r="J88" s="196"/>
      <c r="K88" s="264">
        <v>0.44</v>
      </c>
      <c r="L88" s="264">
        <v>0.39</v>
      </c>
      <c r="M88" s="165"/>
      <c r="N88" s="124"/>
      <c r="O88" s="135"/>
      <c r="P88" s="118"/>
    </row>
    <row r="89" spans="1:16" ht="15.75" customHeight="1">
      <c r="A89" s="165"/>
      <c r="B89" s="267"/>
      <c r="C89" s="276"/>
      <c r="D89" s="280"/>
      <c r="E89" s="281"/>
      <c r="F89" s="282"/>
      <c r="G89" s="274"/>
      <c r="H89" s="265"/>
      <c r="I89" s="172"/>
      <c r="J89" s="197"/>
      <c r="K89" s="265"/>
      <c r="L89" s="265"/>
      <c r="M89" s="165"/>
      <c r="N89" s="125"/>
      <c r="O89" s="132"/>
      <c r="P89" s="118"/>
    </row>
    <row r="90" spans="1:16" ht="15.75" customHeight="1">
      <c r="A90" s="165"/>
      <c r="B90" s="267"/>
      <c r="C90" s="276"/>
      <c r="D90" s="280"/>
      <c r="E90" s="281"/>
      <c r="F90" s="282"/>
      <c r="G90" s="274"/>
      <c r="H90" s="265"/>
      <c r="I90" s="172"/>
      <c r="J90" s="197"/>
      <c r="K90" s="265"/>
      <c r="L90" s="265"/>
      <c r="M90" s="165"/>
      <c r="N90" s="125"/>
      <c r="O90" s="132"/>
      <c r="P90" s="118"/>
    </row>
    <row r="91" spans="1:16" ht="15.75" customHeight="1">
      <c r="A91" s="165"/>
      <c r="B91" s="267"/>
      <c r="C91" s="276"/>
      <c r="D91" s="283"/>
      <c r="E91" s="284"/>
      <c r="F91" s="285"/>
      <c r="G91" s="275"/>
      <c r="H91" s="266"/>
      <c r="I91" s="173"/>
      <c r="J91" s="198"/>
      <c r="K91" s="266"/>
      <c r="L91" s="266"/>
      <c r="M91" s="165"/>
      <c r="N91" s="126">
        <v>4.14</v>
      </c>
      <c r="O91" s="120">
        <v>3.68</v>
      </c>
      <c r="P91" s="118"/>
    </row>
    <row r="92" spans="1:16" ht="15.75" customHeight="1">
      <c r="A92" s="165"/>
      <c r="B92" s="267" t="s">
        <v>39</v>
      </c>
      <c r="C92" s="276" t="s">
        <v>40</v>
      </c>
      <c r="D92" s="277" t="s">
        <v>217</v>
      </c>
      <c r="E92" s="278"/>
      <c r="F92" s="279"/>
      <c r="G92" s="273">
        <v>3.73</v>
      </c>
      <c r="H92" s="264">
        <v>2.97</v>
      </c>
      <c r="I92" s="171"/>
      <c r="J92" s="196"/>
      <c r="K92" s="264">
        <v>0.45</v>
      </c>
      <c r="L92" s="264">
        <v>0.36</v>
      </c>
      <c r="M92" s="165"/>
      <c r="N92" s="124"/>
      <c r="O92" s="135"/>
      <c r="P92" s="118"/>
    </row>
    <row r="93" spans="1:16" ht="15.75" customHeight="1">
      <c r="A93" s="165"/>
      <c r="B93" s="267"/>
      <c r="C93" s="276"/>
      <c r="D93" s="280"/>
      <c r="E93" s="281"/>
      <c r="F93" s="282"/>
      <c r="G93" s="274"/>
      <c r="H93" s="265"/>
      <c r="I93" s="172"/>
      <c r="J93" s="197"/>
      <c r="K93" s="265"/>
      <c r="L93" s="265"/>
      <c r="M93" s="165"/>
      <c r="N93" s="125"/>
      <c r="O93" s="132"/>
      <c r="P93" s="118"/>
    </row>
    <row r="94" spans="1:16" ht="15.75" customHeight="1">
      <c r="A94" s="165"/>
      <c r="B94" s="267"/>
      <c r="C94" s="276"/>
      <c r="D94" s="280"/>
      <c r="E94" s="281"/>
      <c r="F94" s="282"/>
      <c r="G94" s="274"/>
      <c r="H94" s="265"/>
      <c r="I94" s="172"/>
      <c r="J94" s="197"/>
      <c r="K94" s="265"/>
      <c r="L94" s="265"/>
      <c r="M94" s="165"/>
      <c r="N94" s="125"/>
      <c r="O94" s="132"/>
      <c r="P94" s="118"/>
    </row>
    <row r="95" spans="1:16" ht="15.75" customHeight="1">
      <c r="A95" s="165"/>
      <c r="B95" s="267"/>
      <c r="C95" s="276"/>
      <c r="D95" s="283"/>
      <c r="E95" s="284"/>
      <c r="F95" s="285"/>
      <c r="G95" s="275"/>
      <c r="H95" s="266"/>
      <c r="I95" s="173"/>
      <c r="J95" s="198"/>
      <c r="K95" s="266"/>
      <c r="L95" s="266"/>
      <c r="M95" s="165"/>
      <c r="N95" s="126">
        <v>0.45</v>
      </c>
      <c r="O95" s="120">
        <v>3.33</v>
      </c>
      <c r="P95" s="118"/>
    </row>
    <row r="96" spans="1:16" ht="15.75" customHeight="1">
      <c r="A96" s="165"/>
      <c r="B96" s="267" t="s">
        <v>41</v>
      </c>
      <c r="C96" s="276" t="s">
        <v>42</v>
      </c>
      <c r="D96" s="277" t="s">
        <v>217</v>
      </c>
      <c r="E96" s="278"/>
      <c r="F96" s="279"/>
      <c r="G96" s="273">
        <v>9.32</v>
      </c>
      <c r="H96" s="264">
        <v>8.92</v>
      </c>
      <c r="I96" s="171"/>
      <c r="J96" s="196"/>
      <c r="K96" s="264">
        <v>1.12</v>
      </c>
      <c r="L96" s="264">
        <v>1.07</v>
      </c>
      <c r="M96" s="165"/>
      <c r="N96" s="124"/>
      <c r="O96" s="135"/>
      <c r="P96" s="118"/>
    </row>
    <row r="97" spans="1:16" ht="15.75" customHeight="1">
      <c r="A97" s="165"/>
      <c r="B97" s="267"/>
      <c r="C97" s="276"/>
      <c r="D97" s="280"/>
      <c r="E97" s="281"/>
      <c r="F97" s="282"/>
      <c r="G97" s="274"/>
      <c r="H97" s="265"/>
      <c r="I97" s="172"/>
      <c r="J97" s="197"/>
      <c r="K97" s="265"/>
      <c r="L97" s="265"/>
      <c r="M97" s="165"/>
      <c r="N97" s="125"/>
      <c r="O97" s="132"/>
      <c r="P97" s="118"/>
    </row>
    <row r="98" spans="1:16" ht="15.75" customHeight="1">
      <c r="A98" s="165"/>
      <c r="B98" s="267"/>
      <c r="C98" s="276"/>
      <c r="D98" s="280"/>
      <c r="E98" s="281"/>
      <c r="F98" s="282"/>
      <c r="G98" s="274"/>
      <c r="H98" s="265"/>
      <c r="I98" s="172"/>
      <c r="J98" s="197"/>
      <c r="K98" s="265"/>
      <c r="L98" s="265"/>
      <c r="M98" s="165"/>
      <c r="N98" s="125"/>
      <c r="O98" s="132"/>
      <c r="P98" s="118"/>
    </row>
    <row r="99" spans="1:16" ht="15.75" customHeight="1">
      <c r="A99" s="165"/>
      <c r="B99" s="267"/>
      <c r="C99" s="276"/>
      <c r="D99" s="280"/>
      <c r="E99" s="281"/>
      <c r="F99" s="285"/>
      <c r="G99" s="275"/>
      <c r="H99" s="266"/>
      <c r="I99" s="173"/>
      <c r="J99" s="198"/>
      <c r="K99" s="266"/>
      <c r="L99" s="266"/>
      <c r="M99" s="165"/>
      <c r="N99" s="126">
        <v>10.44</v>
      </c>
      <c r="O99" s="120">
        <v>9.99</v>
      </c>
      <c r="P99" s="118"/>
    </row>
    <row r="100" spans="1:16" ht="15.75" customHeight="1">
      <c r="A100" s="165"/>
      <c r="B100" s="267" t="s">
        <v>43</v>
      </c>
      <c r="C100" s="288" t="s">
        <v>44</v>
      </c>
      <c r="D100" s="292" t="s">
        <v>217</v>
      </c>
      <c r="E100" s="293"/>
      <c r="F100" s="289">
        <v>40780</v>
      </c>
      <c r="G100" s="273">
        <v>5.43</v>
      </c>
      <c r="H100" s="264">
        <v>4.92</v>
      </c>
      <c r="I100" s="171"/>
      <c r="J100" s="196"/>
      <c r="K100" s="264">
        <v>0.65</v>
      </c>
      <c r="L100" s="264">
        <v>0.59</v>
      </c>
      <c r="M100" s="165">
        <v>6.08</v>
      </c>
      <c r="N100" s="124"/>
      <c r="O100" s="135"/>
      <c r="P100" s="118"/>
    </row>
    <row r="101" spans="1:16" ht="15.75" customHeight="1">
      <c r="A101" s="165"/>
      <c r="B101" s="267"/>
      <c r="C101" s="288"/>
      <c r="D101" s="293"/>
      <c r="E101" s="293"/>
      <c r="F101" s="294"/>
      <c r="G101" s="274"/>
      <c r="H101" s="265"/>
      <c r="I101" s="172"/>
      <c r="J101" s="197"/>
      <c r="K101" s="265"/>
      <c r="L101" s="265"/>
      <c r="M101" s="165"/>
      <c r="N101" s="125"/>
      <c r="O101" s="132"/>
      <c r="P101" s="118"/>
    </row>
    <row r="102" spans="1:16" ht="15.75" customHeight="1">
      <c r="A102" s="165"/>
      <c r="B102" s="267"/>
      <c r="C102" s="288"/>
      <c r="D102" s="293"/>
      <c r="E102" s="293"/>
      <c r="F102" s="294"/>
      <c r="G102" s="274"/>
      <c r="H102" s="265"/>
      <c r="I102" s="172"/>
      <c r="J102" s="197"/>
      <c r="K102" s="265"/>
      <c r="L102" s="265"/>
      <c r="M102" s="165"/>
      <c r="N102" s="125"/>
      <c r="O102" s="132"/>
      <c r="P102" s="118"/>
    </row>
    <row r="103" spans="1:16" ht="15.75" customHeight="1">
      <c r="A103" s="165"/>
      <c r="B103" s="267"/>
      <c r="C103" s="288"/>
      <c r="D103" s="293"/>
      <c r="E103" s="293"/>
      <c r="F103" s="295"/>
      <c r="G103" s="275"/>
      <c r="H103" s="266"/>
      <c r="I103" s="173"/>
      <c r="J103" s="198"/>
      <c r="K103" s="266"/>
      <c r="L103" s="266"/>
      <c r="M103" s="165"/>
      <c r="N103" s="126">
        <v>6.08</v>
      </c>
      <c r="O103" s="120">
        <v>5.51</v>
      </c>
      <c r="P103" s="118"/>
    </row>
    <row r="104" spans="1:16" ht="15.75" customHeight="1">
      <c r="A104" s="165"/>
      <c r="B104" s="267" t="s">
        <v>156</v>
      </c>
      <c r="C104" s="288" t="s">
        <v>166</v>
      </c>
      <c r="D104" s="292" t="s">
        <v>217</v>
      </c>
      <c r="E104" s="292"/>
      <c r="F104" s="289">
        <v>13050</v>
      </c>
      <c r="G104" s="273">
        <v>2.86</v>
      </c>
      <c r="H104" s="264">
        <v>2.5</v>
      </c>
      <c r="I104" s="171"/>
      <c r="J104" s="196"/>
      <c r="K104" s="264">
        <v>0.34</v>
      </c>
      <c r="L104" s="264">
        <v>0.3</v>
      </c>
      <c r="M104" s="165"/>
      <c r="N104" s="124"/>
      <c r="O104" s="135"/>
      <c r="P104" s="118"/>
    </row>
    <row r="105" spans="1:16" ht="15.75" customHeight="1">
      <c r="A105" s="165"/>
      <c r="B105" s="267"/>
      <c r="C105" s="288"/>
      <c r="D105" s="292"/>
      <c r="E105" s="292"/>
      <c r="F105" s="290"/>
      <c r="G105" s="274"/>
      <c r="H105" s="265"/>
      <c r="I105" s="172"/>
      <c r="J105" s="197"/>
      <c r="K105" s="265"/>
      <c r="L105" s="265"/>
      <c r="M105" s="165"/>
      <c r="N105" s="125"/>
      <c r="O105" s="132"/>
      <c r="P105" s="118"/>
    </row>
    <row r="106" spans="1:16" ht="15.75" customHeight="1">
      <c r="A106" s="165"/>
      <c r="B106" s="267"/>
      <c r="C106" s="288"/>
      <c r="D106" s="292"/>
      <c r="E106" s="292"/>
      <c r="F106" s="290"/>
      <c r="G106" s="274"/>
      <c r="H106" s="265"/>
      <c r="I106" s="172"/>
      <c r="J106" s="197"/>
      <c r="K106" s="265"/>
      <c r="L106" s="265"/>
      <c r="M106" s="165"/>
      <c r="N106" s="125"/>
      <c r="O106" s="132"/>
      <c r="P106" s="118"/>
    </row>
    <row r="107" spans="1:16" ht="21.75" customHeight="1">
      <c r="A107" s="165"/>
      <c r="B107" s="267"/>
      <c r="C107" s="288"/>
      <c r="D107" s="292"/>
      <c r="E107" s="292"/>
      <c r="F107" s="291"/>
      <c r="G107" s="275"/>
      <c r="H107" s="266"/>
      <c r="I107" s="173"/>
      <c r="J107" s="198"/>
      <c r="K107" s="266"/>
      <c r="L107" s="266"/>
      <c r="M107" s="165"/>
      <c r="N107" s="126">
        <v>3.2</v>
      </c>
      <c r="O107" s="120">
        <v>2.8</v>
      </c>
      <c r="P107" s="118"/>
    </row>
    <row r="108" spans="1:16" ht="15.75" customHeight="1">
      <c r="A108" s="165"/>
      <c r="B108" s="267" t="s">
        <v>45</v>
      </c>
      <c r="C108" s="288" t="s">
        <v>46</v>
      </c>
      <c r="D108" s="292" t="s">
        <v>217</v>
      </c>
      <c r="E108" s="292"/>
      <c r="F108" s="289">
        <v>30590</v>
      </c>
      <c r="G108" s="273">
        <v>4.45</v>
      </c>
      <c r="H108" s="264">
        <v>3.94</v>
      </c>
      <c r="I108" s="171"/>
      <c r="J108" s="196"/>
      <c r="K108" s="264">
        <v>0.53</v>
      </c>
      <c r="L108" s="264">
        <v>0.47</v>
      </c>
      <c r="M108" s="165"/>
      <c r="N108" s="124"/>
      <c r="O108" s="135"/>
      <c r="P108" s="118"/>
    </row>
    <row r="109" spans="1:16" ht="15.75" customHeight="1">
      <c r="A109" s="165"/>
      <c r="B109" s="267"/>
      <c r="C109" s="288"/>
      <c r="D109" s="292"/>
      <c r="E109" s="292"/>
      <c r="F109" s="290"/>
      <c r="G109" s="274"/>
      <c r="H109" s="265"/>
      <c r="I109" s="172"/>
      <c r="J109" s="197"/>
      <c r="K109" s="265"/>
      <c r="L109" s="265"/>
      <c r="M109" s="165"/>
      <c r="N109" s="125"/>
      <c r="O109" s="132"/>
      <c r="P109" s="118"/>
    </row>
    <row r="110" spans="1:16" ht="15.75" customHeight="1">
      <c r="A110" s="165"/>
      <c r="B110" s="267"/>
      <c r="C110" s="288"/>
      <c r="D110" s="292"/>
      <c r="E110" s="292"/>
      <c r="F110" s="290"/>
      <c r="G110" s="274"/>
      <c r="H110" s="265"/>
      <c r="I110" s="172"/>
      <c r="J110" s="197"/>
      <c r="K110" s="265"/>
      <c r="L110" s="265"/>
      <c r="M110" s="165"/>
      <c r="N110" s="125"/>
      <c r="O110" s="132"/>
      <c r="P110" s="118"/>
    </row>
    <row r="111" spans="1:16" ht="15.75" customHeight="1">
      <c r="A111" s="165"/>
      <c r="B111" s="267"/>
      <c r="C111" s="288"/>
      <c r="D111" s="292"/>
      <c r="E111" s="292"/>
      <c r="F111" s="291"/>
      <c r="G111" s="275"/>
      <c r="H111" s="266"/>
      <c r="I111" s="173"/>
      <c r="J111" s="198"/>
      <c r="K111" s="266"/>
      <c r="L111" s="266"/>
      <c r="M111" s="165"/>
      <c r="N111" s="126">
        <v>4.98</v>
      </c>
      <c r="O111" s="120">
        <v>4.41</v>
      </c>
      <c r="P111" s="118"/>
    </row>
    <row r="112" spans="1:16" ht="15.75" customHeight="1">
      <c r="A112" s="165"/>
      <c r="B112" s="267" t="s">
        <v>47</v>
      </c>
      <c r="C112" s="288" t="s">
        <v>48</v>
      </c>
      <c r="D112" s="292" t="s">
        <v>217</v>
      </c>
      <c r="E112" s="292"/>
      <c r="F112" s="289">
        <v>32630</v>
      </c>
      <c r="G112" s="273">
        <v>4.32</v>
      </c>
      <c r="H112" s="264">
        <v>3.35</v>
      </c>
      <c r="I112" s="171"/>
      <c r="J112" s="196"/>
      <c r="K112" s="264">
        <v>0.52</v>
      </c>
      <c r="L112" s="264">
        <v>0.4</v>
      </c>
      <c r="M112" s="165"/>
      <c r="N112" s="124"/>
      <c r="O112" s="135"/>
      <c r="P112" s="118"/>
    </row>
    <row r="113" spans="1:16" ht="15.75" customHeight="1">
      <c r="A113" s="165"/>
      <c r="B113" s="267"/>
      <c r="C113" s="288"/>
      <c r="D113" s="292"/>
      <c r="E113" s="292"/>
      <c r="F113" s="290"/>
      <c r="G113" s="274"/>
      <c r="H113" s="265"/>
      <c r="I113" s="172"/>
      <c r="J113" s="197"/>
      <c r="K113" s="265"/>
      <c r="L113" s="265"/>
      <c r="M113" s="165"/>
      <c r="N113" s="125"/>
      <c r="O113" s="132"/>
      <c r="P113" s="118"/>
    </row>
    <row r="114" spans="1:16" ht="14.25" customHeight="1">
      <c r="A114" s="165"/>
      <c r="B114" s="267"/>
      <c r="C114" s="288"/>
      <c r="D114" s="292"/>
      <c r="E114" s="292"/>
      <c r="F114" s="290"/>
      <c r="G114" s="274"/>
      <c r="H114" s="265"/>
      <c r="I114" s="172"/>
      <c r="J114" s="198"/>
      <c r="K114" s="266"/>
      <c r="L114" s="266"/>
      <c r="M114" s="165"/>
      <c r="N114" s="126">
        <v>4.84</v>
      </c>
      <c r="O114" s="120">
        <v>3.75</v>
      </c>
      <c r="P114" s="118"/>
    </row>
    <row r="115" spans="1:16" ht="15.75" customHeight="1" hidden="1">
      <c r="A115" s="165"/>
      <c r="B115" s="267"/>
      <c r="C115" s="288"/>
      <c r="D115" s="292"/>
      <c r="E115" s="292"/>
      <c r="F115" s="291"/>
      <c r="G115" s="275"/>
      <c r="H115" s="266"/>
      <c r="I115" s="179"/>
      <c r="J115" s="118"/>
      <c r="M115" s="165"/>
      <c r="N115" s="125"/>
      <c r="O115" s="132"/>
      <c r="P115" s="118"/>
    </row>
    <row r="116" spans="1:16" ht="15.75" customHeight="1">
      <c r="A116" s="165"/>
      <c r="B116" s="267" t="s">
        <v>49</v>
      </c>
      <c r="C116" s="288" t="s">
        <v>50</v>
      </c>
      <c r="D116" s="292" t="s">
        <v>217</v>
      </c>
      <c r="E116" s="292"/>
      <c r="F116" s="289">
        <v>22430</v>
      </c>
      <c r="G116" s="273">
        <v>3.01</v>
      </c>
      <c r="H116" s="273">
        <v>1.95</v>
      </c>
      <c r="I116" s="174"/>
      <c r="J116" s="196"/>
      <c r="K116" s="264">
        <v>0.36</v>
      </c>
      <c r="L116" s="264">
        <v>0.23</v>
      </c>
      <c r="M116" s="165"/>
      <c r="N116" s="124"/>
      <c r="O116" s="135"/>
      <c r="P116" s="118"/>
    </row>
    <row r="117" spans="1:16" ht="15.75" customHeight="1">
      <c r="A117" s="165"/>
      <c r="B117" s="267"/>
      <c r="C117" s="288"/>
      <c r="D117" s="292"/>
      <c r="E117" s="292"/>
      <c r="F117" s="290"/>
      <c r="G117" s="274"/>
      <c r="H117" s="274"/>
      <c r="I117" s="175"/>
      <c r="J117" s="197"/>
      <c r="K117" s="265"/>
      <c r="L117" s="265"/>
      <c r="M117" s="165"/>
      <c r="N117" s="125"/>
      <c r="O117" s="132"/>
      <c r="P117" s="118"/>
    </row>
    <row r="118" spans="1:16" ht="15.75" customHeight="1">
      <c r="A118" s="165"/>
      <c r="B118" s="267"/>
      <c r="C118" s="288"/>
      <c r="D118" s="292"/>
      <c r="E118" s="292"/>
      <c r="F118" s="290"/>
      <c r="G118" s="274"/>
      <c r="H118" s="274"/>
      <c r="I118" s="175"/>
      <c r="J118" s="197"/>
      <c r="K118" s="265"/>
      <c r="L118" s="265"/>
      <c r="M118" s="165"/>
      <c r="N118" s="125"/>
      <c r="O118" s="132"/>
      <c r="P118" s="118"/>
    </row>
    <row r="119" spans="1:16" ht="15.75" customHeight="1">
      <c r="A119" s="165"/>
      <c r="B119" s="267"/>
      <c r="C119" s="288"/>
      <c r="D119" s="292"/>
      <c r="E119" s="292"/>
      <c r="F119" s="291"/>
      <c r="G119" s="275"/>
      <c r="H119" s="275"/>
      <c r="I119" s="176"/>
      <c r="J119" s="198"/>
      <c r="K119" s="266"/>
      <c r="L119" s="266"/>
      <c r="M119" s="165"/>
      <c r="N119" s="126">
        <v>3.37</v>
      </c>
      <c r="O119" s="120">
        <v>2.18</v>
      </c>
      <c r="P119" s="118"/>
    </row>
    <row r="120" spans="1:16" ht="15.75" customHeight="1">
      <c r="A120" s="165"/>
      <c r="B120" s="267" t="s">
        <v>51</v>
      </c>
      <c r="C120" s="288" t="s">
        <v>52</v>
      </c>
      <c r="D120" s="277" t="s">
        <v>217</v>
      </c>
      <c r="E120" s="279"/>
      <c r="F120" s="289">
        <v>28550</v>
      </c>
      <c r="G120" s="273">
        <v>3.8</v>
      </c>
      <c r="H120" s="273">
        <v>2.88</v>
      </c>
      <c r="I120" s="174"/>
      <c r="J120" s="196"/>
      <c r="K120" s="264">
        <v>0.46</v>
      </c>
      <c r="L120" s="264">
        <v>0.35</v>
      </c>
      <c r="M120" s="165"/>
      <c r="N120" s="124"/>
      <c r="O120" s="135"/>
      <c r="P120" s="118"/>
    </row>
    <row r="121" spans="1:16" ht="15.75" customHeight="1">
      <c r="A121" s="165"/>
      <c r="B121" s="267"/>
      <c r="C121" s="288"/>
      <c r="D121" s="280"/>
      <c r="E121" s="282"/>
      <c r="F121" s="290"/>
      <c r="G121" s="274"/>
      <c r="H121" s="274"/>
      <c r="I121" s="175"/>
      <c r="J121" s="197"/>
      <c r="K121" s="265"/>
      <c r="L121" s="265"/>
      <c r="M121" s="165"/>
      <c r="N121" s="125"/>
      <c r="O121" s="132"/>
      <c r="P121" s="118"/>
    </row>
    <row r="122" spans="1:16" ht="15.75" customHeight="1">
      <c r="A122" s="165"/>
      <c r="B122" s="267"/>
      <c r="C122" s="288"/>
      <c r="D122" s="280"/>
      <c r="E122" s="282"/>
      <c r="F122" s="290"/>
      <c r="G122" s="274"/>
      <c r="H122" s="274"/>
      <c r="I122" s="175"/>
      <c r="J122" s="197"/>
      <c r="K122" s="265"/>
      <c r="L122" s="265"/>
      <c r="M122" s="165"/>
      <c r="N122" s="125"/>
      <c r="O122" s="132"/>
      <c r="P122" s="118"/>
    </row>
    <row r="123" spans="1:16" ht="15.75" customHeight="1">
      <c r="A123" s="165"/>
      <c r="B123" s="267"/>
      <c r="C123" s="288"/>
      <c r="D123" s="283"/>
      <c r="E123" s="285"/>
      <c r="F123" s="291"/>
      <c r="G123" s="275"/>
      <c r="H123" s="275"/>
      <c r="I123" s="176"/>
      <c r="J123" s="198"/>
      <c r="K123" s="266"/>
      <c r="L123" s="266"/>
      <c r="M123" s="165"/>
      <c r="N123" s="126">
        <v>4.26</v>
      </c>
      <c r="O123" s="120">
        <v>3.23</v>
      </c>
      <c r="P123" s="118"/>
    </row>
    <row r="124" spans="1:16" ht="15.75" customHeight="1">
      <c r="A124" s="165"/>
      <c r="B124" s="267" t="s">
        <v>53</v>
      </c>
      <c r="C124" s="288" t="s">
        <v>54</v>
      </c>
      <c r="D124" s="277" t="s">
        <v>217</v>
      </c>
      <c r="E124" s="279"/>
      <c r="F124" s="289">
        <v>16310</v>
      </c>
      <c r="G124" s="273">
        <v>2.7</v>
      </c>
      <c r="H124" s="273">
        <v>2.6</v>
      </c>
      <c r="I124" s="174"/>
      <c r="J124" s="196"/>
      <c r="K124" s="264">
        <v>0.32</v>
      </c>
      <c r="L124" s="264">
        <v>0.31</v>
      </c>
      <c r="M124" s="165"/>
      <c r="N124" s="124"/>
      <c r="O124" s="135"/>
      <c r="P124" s="118"/>
    </row>
    <row r="125" spans="1:16" ht="15.75" customHeight="1">
      <c r="A125" s="165"/>
      <c r="B125" s="267"/>
      <c r="C125" s="288"/>
      <c r="D125" s="280"/>
      <c r="E125" s="282"/>
      <c r="F125" s="290"/>
      <c r="G125" s="274"/>
      <c r="H125" s="274"/>
      <c r="I125" s="175"/>
      <c r="J125" s="197"/>
      <c r="K125" s="265"/>
      <c r="L125" s="265"/>
      <c r="M125" s="165"/>
      <c r="N125" s="125"/>
      <c r="O125" s="132"/>
      <c r="P125" s="118"/>
    </row>
    <row r="126" spans="1:16" ht="15.75" customHeight="1">
      <c r="A126" s="165"/>
      <c r="B126" s="267"/>
      <c r="C126" s="288"/>
      <c r="D126" s="280"/>
      <c r="E126" s="282"/>
      <c r="F126" s="290"/>
      <c r="G126" s="274"/>
      <c r="H126" s="274"/>
      <c r="I126" s="175"/>
      <c r="J126" s="197"/>
      <c r="K126" s="265"/>
      <c r="L126" s="265"/>
      <c r="M126" s="165"/>
      <c r="N126" s="125"/>
      <c r="O126" s="132"/>
      <c r="P126" s="118"/>
    </row>
    <row r="127" spans="1:16" ht="15.75" customHeight="1">
      <c r="A127" s="165"/>
      <c r="B127" s="267"/>
      <c r="C127" s="288"/>
      <c r="D127" s="283"/>
      <c r="E127" s="285"/>
      <c r="F127" s="291"/>
      <c r="G127" s="275"/>
      <c r="H127" s="275"/>
      <c r="I127" s="176"/>
      <c r="J127" s="198"/>
      <c r="K127" s="266"/>
      <c r="L127" s="266"/>
      <c r="M127" s="165"/>
      <c r="N127" s="126">
        <v>3.02</v>
      </c>
      <c r="O127" s="120">
        <v>2.91</v>
      </c>
      <c r="P127" s="118"/>
    </row>
    <row r="128" spans="1:16" ht="15.75" customHeight="1">
      <c r="A128" s="165"/>
      <c r="B128" s="267" t="s">
        <v>55</v>
      </c>
      <c r="C128" s="288" t="s">
        <v>56</v>
      </c>
      <c r="D128" s="277" t="s">
        <v>217</v>
      </c>
      <c r="E128" s="279"/>
      <c r="F128" s="289">
        <v>40780</v>
      </c>
      <c r="G128" s="273">
        <v>5.77</v>
      </c>
      <c r="H128" s="273">
        <v>5.41</v>
      </c>
      <c r="I128" s="174"/>
      <c r="J128" s="196"/>
      <c r="K128" s="264">
        <v>0.69</v>
      </c>
      <c r="L128" s="264">
        <v>0.65</v>
      </c>
      <c r="M128" s="165"/>
      <c r="N128" s="124"/>
      <c r="O128" s="135"/>
      <c r="P128" s="118"/>
    </row>
    <row r="129" spans="1:16" ht="15.75" customHeight="1">
      <c r="A129" s="165"/>
      <c r="B129" s="267"/>
      <c r="C129" s="288"/>
      <c r="D129" s="280"/>
      <c r="E129" s="282"/>
      <c r="F129" s="290"/>
      <c r="G129" s="274"/>
      <c r="H129" s="274"/>
      <c r="I129" s="175"/>
      <c r="J129" s="197"/>
      <c r="K129" s="265"/>
      <c r="L129" s="265"/>
      <c r="M129" s="165"/>
      <c r="N129" s="125"/>
      <c r="O129" s="132"/>
      <c r="P129" s="118"/>
    </row>
    <row r="130" spans="1:16" ht="15.75" customHeight="1">
      <c r="A130" s="165"/>
      <c r="B130" s="267"/>
      <c r="C130" s="288"/>
      <c r="D130" s="280"/>
      <c r="E130" s="282"/>
      <c r="F130" s="290"/>
      <c r="G130" s="274"/>
      <c r="H130" s="274"/>
      <c r="I130" s="175"/>
      <c r="J130" s="197"/>
      <c r="K130" s="265"/>
      <c r="L130" s="265"/>
      <c r="M130" s="165"/>
      <c r="N130" s="125"/>
      <c r="O130" s="132"/>
      <c r="P130" s="118"/>
    </row>
    <row r="131" spans="1:16" ht="15.75" customHeight="1">
      <c r="A131" s="165"/>
      <c r="B131" s="267"/>
      <c r="C131" s="288"/>
      <c r="D131" s="283"/>
      <c r="E131" s="285"/>
      <c r="F131" s="291"/>
      <c r="G131" s="275"/>
      <c r="H131" s="275"/>
      <c r="I131" s="176"/>
      <c r="J131" s="198"/>
      <c r="K131" s="266"/>
      <c r="L131" s="266"/>
      <c r="M131" s="165"/>
      <c r="N131" s="126">
        <v>6.46</v>
      </c>
      <c r="O131" s="120">
        <v>6.06</v>
      </c>
      <c r="P131" s="118"/>
    </row>
    <row r="132" spans="1:16" ht="15.75" customHeight="1">
      <c r="A132" s="165"/>
      <c r="B132" s="267" t="s">
        <v>57</v>
      </c>
      <c r="C132" s="288" t="s">
        <v>58</v>
      </c>
      <c r="D132" s="277" t="s">
        <v>217</v>
      </c>
      <c r="E132" s="279"/>
      <c r="F132" s="289">
        <v>14270</v>
      </c>
      <c r="G132" s="273">
        <v>2.17</v>
      </c>
      <c r="H132" s="273">
        <v>1.97</v>
      </c>
      <c r="I132" s="174"/>
      <c r="J132" s="196"/>
      <c r="K132" s="264">
        <v>0.26</v>
      </c>
      <c r="L132" s="264">
        <v>0.24</v>
      </c>
      <c r="M132" s="165"/>
      <c r="N132" s="124"/>
      <c r="O132" s="135"/>
      <c r="P132" s="118"/>
    </row>
    <row r="133" spans="1:16" ht="15.75" customHeight="1">
      <c r="A133" s="165"/>
      <c r="B133" s="267"/>
      <c r="C133" s="288"/>
      <c r="D133" s="280"/>
      <c r="E133" s="282"/>
      <c r="F133" s="290"/>
      <c r="G133" s="274"/>
      <c r="H133" s="274"/>
      <c r="I133" s="175"/>
      <c r="J133" s="197"/>
      <c r="K133" s="265"/>
      <c r="L133" s="265"/>
      <c r="M133" s="165"/>
      <c r="N133" s="125"/>
      <c r="O133" s="132"/>
      <c r="P133" s="118"/>
    </row>
    <row r="134" spans="1:16" ht="15.75" customHeight="1">
      <c r="A134" s="165"/>
      <c r="B134" s="267"/>
      <c r="C134" s="288"/>
      <c r="D134" s="280"/>
      <c r="E134" s="282"/>
      <c r="F134" s="290"/>
      <c r="G134" s="274"/>
      <c r="H134" s="274"/>
      <c r="I134" s="175"/>
      <c r="J134" s="197"/>
      <c r="K134" s="265"/>
      <c r="L134" s="265"/>
      <c r="M134" s="165"/>
      <c r="N134" s="125"/>
      <c r="O134" s="132"/>
      <c r="P134" s="118"/>
    </row>
    <row r="135" spans="1:16" ht="15.75" customHeight="1">
      <c r="A135" s="165"/>
      <c r="B135" s="267"/>
      <c r="C135" s="288"/>
      <c r="D135" s="283"/>
      <c r="E135" s="285"/>
      <c r="F135" s="291"/>
      <c r="G135" s="275"/>
      <c r="H135" s="275"/>
      <c r="I135" s="176"/>
      <c r="J135" s="198"/>
      <c r="K135" s="266"/>
      <c r="L135" s="266"/>
      <c r="M135" s="165"/>
      <c r="N135" s="126">
        <v>2.43</v>
      </c>
      <c r="O135" s="120">
        <v>2.21</v>
      </c>
      <c r="P135" s="118"/>
    </row>
    <row r="136" spans="1:16" ht="15.75" customHeight="1">
      <c r="A136" s="165"/>
      <c r="B136" s="267" t="s">
        <v>59</v>
      </c>
      <c r="C136" s="288" t="s">
        <v>60</v>
      </c>
      <c r="D136" s="277" t="s">
        <v>217</v>
      </c>
      <c r="E136" s="279"/>
      <c r="F136" s="289">
        <v>8160</v>
      </c>
      <c r="G136" s="273">
        <v>1.41</v>
      </c>
      <c r="H136" s="273">
        <v>1.31</v>
      </c>
      <c r="I136" s="174"/>
      <c r="J136" s="196"/>
      <c r="K136" s="264">
        <v>0.17</v>
      </c>
      <c r="L136" s="264">
        <v>0.16</v>
      </c>
      <c r="M136" s="165"/>
      <c r="N136" s="124"/>
      <c r="O136" s="135"/>
      <c r="P136" s="118"/>
    </row>
    <row r="137" spans="1:16" ht="15.75" customHeight="1">
      <c r="A137" s="165"/>
      <c r="B137" s="267"/>
      <c r="C137" s="288"/>
      <c r="D137" s="280"/>
      <c r="E137" s="282"/>
      <c r="F137" s="290"/>
      <c r="G137" s="274"/>
      <c r="H137" s="274"/>
      <c r="I137" s="175"/>
      <c r="J137" s="197"/>
      <c r="K137" s="265"/>
      <c r="L137" s="265"/>
      <c r="M137" s="165"/>
      <c r="N137" s="125"/>
      <c r="O137" s="132"/>
      <c r="P137" s="118"/>
    </row>
    <row r="138" spans="1:16" ht="15.75" customHeight="1">
      <c r="A138" s="165"/>
      <c r="B138" s="267"/>
      <c r="C138" s="288"/>
      <c r="D138" s="280"/>
      <c r="E138" s="282"/>
      <c r="F138" s="290"/>
      <c r="G138" s="274"/>
      <c r="H138" s="274"/>
      <c r="I138" s="175"/>
      <c r="J138" s="197"/>
      <c r="K138" s="265"/>
      <c r="L138" s="265"/>
      <c r="M138" s="165"/>
      <c r="N138" s="125"/>
      <c r="O138" s="132"/>
      <c r="P138" s="118"/>
    </row>
    <row r="139" spans="1:16" ht="15.75" customHeight="1">
      <c r="A139" s="165"/>
      <c r="B139" s="267"/>
      <c r="C139" s="288"/>
      <c r="D139" s="283"/>
      <c r="E139" s="285"/>
      <c r="F139" s="291"/>
      <c r="G139" s="275"/>
      <c r="H139" s="275"/>
      <c r="I139" s="176"/>
      <c r="J139" s="198"/>
      <c r="K139" s="266"/>
      <c r="L139" s="266"/>
      <c r="M139" s="165"/>
      <c r="N139" s="126">
        <v>1.58</v>
      </c>
      <c r="O139" s="120">
        <v>1.47</v>
      </c>
      <c r="P139" s="118"/>
    </row>
    <row r="140" spans="1:16" ht="15.75" customHeight="1">
      <c r="A140" s="165"/>
      <c r="B140" s="267" t="s">
        <v>61</v>
      </c>
      <c r="C140" s="288" t="s">
        <v>62</v>
      </c>
      <c r="D140" s="277" t="s">
        <v>217</v>
      </c>
      <c r="E140" s="279"/>
      <c r="F140" s="289">
        <v>40780</v>
      </c>
      <c r="G140" s="273">
        <v>5.4</v>
      </c>
      <c r="H140" s="273">
        <v>5.15</v>
      </c>
      <c r="I140" s="174"/>
      <c r="J140" s="196"/>
      <c r="K140" s="264">
        <v>0.65</v>
      </c>
      <c r="L140" s="264">
        <v>0.62</v>
      </c>
      <c r="M140" s="165"/>
      <c r="N140" s="124"/>
      <c r="O140" s="135"/>
      <c r="P140" s="118"/>
    </row>
    <row r="141" spans="1:16" ht="19.5" customHeight="1">
      <c r="A141" s="165"/>
      <c r="B141" s="267"/>
      <c r="C141" s="288"/>
      <c r="D141" s="280"/>
      <c r="E141" s="282"/>
      <c r="F141" s="290"/>
      <c r="G141" s="274"/>
      <c r="H141" s="274"/>
      <c r="I141" s="175"/>
      <c r="J141" s="197"/>
      <c r="K141" s="265"/>
      <c r="L141" s="265"/>
      <c r="M141" s="165"/>
      <c r="N141" s="125"/>
      <c r="O141" s="132"/>
      <c r="P141" s="118"/>
    </row>
    <row r="142" spans="1:16" ht="15.75" customHeight="1">
      <c r="A142" s="165"/>
      <c r="B142" s="267"/>
      <c r="C142" s="288"/>
      <c r="D142" s="280"/>
      <c r="E142" s="282"/>
      <c r="F142" s="290"/>
      <c r="G142" s="274"/>
      <c r="H142" s="274"/>
      <c r="I142" s="175"/>
      <c r="J142" s="197"/>
      <c r="K142" s="265"/>
      <c r="L142" s="265"/>
      <c r="M142" s="165"/>
      <c r="N142" s="125"/>
      <c r="O142" s="132"/>
      <c r="P142" s="118"/>
    </row>
    <row r="143" spans="1:16" ht="20.25" customHeight="1">
      <c r="A143" s="165"/>
      <c r="B143" s="267"/>
      <c r="C143" s="288"/>
      <c r="D143" s="283"/>
      <c r="E143" s="285"/>
      <c r="F143" s="291"/>
      <c r="G143" s="275"/>
      <c r="H143" s="275"/>
      <c r="I143" s="176"/>
      <c r="J143" s="198"/>
      <c r="K143" s="266"/>
      <c r="L143" s="266"/>
      <c r="M143" s="165"/>
      <c r="N143" s="126">
        <v>6.05</v>
      </c>
      <c r="O143" s="120">
        <v>5.77</v>
      </c>
      <c r="P143" s="118"/>
    </row>
    <row r="144" spans="1:16" ht="15.75" customHeight="1">
      <c r="A144" s="165"/>
      <c r="B144" s="267" t="s">
        <v>63</v>
      </c>
      <c r="C144" s="288" t="s">
        <v>64</v>
      </c>
      <c r="D144" s="277" t="s">
        <v>217</v>
      </c>
      <c r="E144" s="279"/>
      <c r="F144" s="289">
        <v>32630</v>
      </c>
      <c r="G144" s="273">
        <v>4.52</v>
      </c>
      <c r="H144" s="273">
        <v>4.01</v>
      </c>
      <c r="I144" s="174"/>
      <c r="J144" s="196"/>
      <c r="K144" s="264">
        <v>0.54</v>
      </c>
      <c r="L144" s="264">
        <v>0.48</v>
      </c>
      <c r="M144" s="165"/>
      <c r="N144" s="124"/>
      <c r="O144" s="135"/>
      <c r="P144" s="118"/>
    </row>
    <row r="145" spans="1:16" ht="15.75" customHeight="1">
      <c r="A145" s="165"/>
      <c r="B145" s="267"/>
      <c r="C145" s="288"/>
      <c r="D145" s="280"/>
      <c r="E145" s="282"/>
      <c r="F145" s="290"/>
      <c r="G145" s="274"/>
      <c r="H145" s="274"/>
      <c r="I145" s="175"/>
      <c r="J145" s="197"/>
      <c r="K145" s="265"/>
      <c r="L145" s="265"/>
      <c r="M145" s="165"/>
      <c r="N145" s="125"/>
      <c r="O145" s="132"/>
      <c r="P145" s="118"/>
    </row>
    <row r="146" spans="1:16" ht="15.75" customHeight="1">
      <c r="A146" s="165"/>
      <c r="B146" s="267"/>
      <c r="C146" s="288"/>
      <c r="D146" s="280"/>
      <c r="E146" s="282"/>
      <c r="F146" s="290"/>
      <c r="G146" s="274"/>
      <c r="H146" s="274"/>
      <c r="I146" s="175"/>
      <c r="J146" s="197"/>
      <c r="K146" s="265"/>
      <c r="L146" s="265"/>
      <c r="M146" s="165"/>
      <c r="N146" s="125"/>
      <c r="O146" s="132"/>
      <c r="P146" s="118"/>
    </row>
    <row r="147" spans="1:16" ht="15.75" customHeight="1">
      <c r="A147" s="165"/>
      <c r="B147" s="267"/>
      <c r="C147" s="288"/>
      <c r="D147" s="283"/>
      <c r="E147" s="285"/>
      <c r="F147" s="291"/>
      <c r="G147" s="275"/>
      <c r="H147" s="275"/>
      <c r="I147" s="176"/>
      <c r="J147" s="198"/>
      <c r="K147" s="266"/>
      <c r="L147" s="266"/>
      <c r="M147" s="165"/>
      <c r="N147" s="126">
        <v>5.06</v>
      </c>
      <c r="O147" s="120">
        <v>4.49</v>
      </c>
      <c r="P147" s="118"/>
    </row>
    <row r="148" spans="1:16" ht="15.75" customHeight="1">
      <c r="A148" s="165"/>
      <c r="B148" s="267" t="s">
        <v>65</v>
      </c>
      <c r="C148" s="288" t="s">
        <v>66</v>
      </c>
      <c r="D148" s="277" t="s">
        <v>217</v>
      </c>
      <c r="E148" s="279"/>
      <c r="F148" s="299">
        <v>32630</v>
      </c>
      <c r="G148" s="273">
        <v>4.52</v>
      </c>
      <c r="H148" s="273">
        <v>4.01</v>
      </c>
      <c r="I148" s="174"/>
      <c r="J148" s="196"/>
      <c r="K148" s="264">
        <v>0.54</v>
      </c>
      <c r="L148" s="264">
        <v>0.48</v>
      </c>
      <c r="M148" s="165">
        <v>5.06</v>
      </c>
      <c r="N148" s="124"/>
      <c r="O148" s="135"/>
      <c r="P148" s="118"/>
    </row>
    <row r="149" spans="1:16" ht="15.75" customHeight="1">
      <c r="A149" s="165"/>
      <c r="B149" s="267"/>
      <c r="C149" s="288"/>
      <c r="D149" s="280"/>
      <c r="E149" s="282"/>
      <c r="F149" s="301"/>
      <c r="G149" s="274"/>
      <c r="H149" s="274"/>
      <c r="I149" s="175"/>
      <c r="J149" s="197"/>
      <c r="K149" s="265"/>
      <c r="L149" s="265"/>
      <c r="M149" s="165"/>
      <c r="N149" s="125"/>
      <c r="O149" s="132"/>
      <c r="P149" s="118"/>
    </row>
    <row r="150" spans="1:16" ht="15.75" customHeight="1">
      <c r="A150" s="165"/>
      <c r="B150" s="267"/>
      <c r="C150" s="288"/>
      <c r="D150" s="280"/>
      <c r="E150" s="282"/>
      <c r="F150" s="301"/>
      <c r="G150" s="274"/>
      <c r="H150" s="274"/>
      <c r="I150" s="175"/>
      <c r="J150" s="197"/>
      <c r="K150" s="265"/>
      <c r="L150" s="265"/>
      <c r="M150" s="165"/>
      <c r="N150" s="125"/>
      <c r="O150" s="132"/>
      <c r="P150" s="118"/>
    </row>
    <row r="151" spans="1:16" ht="28.5" customHeight="1">
      <c r="A151" s="165"/>
      <c r="B151" s="267"/>
      <c r="C151" s="288"/>
      <c r="D151" s="283"/>
      <c r="E151" s="285"/>
      <c r="F151" s="302"/>
      <c r="G151" s="275"/>
      <c r="H151" s="275"/>
      <c r="I151" s="176"/>
      <c r="J151" s="198"/>
      <c r="K151" s="266"/>
      <c r="L151" s="266"/>
      <c r="M151" s="165"/>
      <c r="N151" s="126">
        <v>5.06</v>
      </c>
      <c r="O151" s="120">
        <v>4.49</v>
      </c>
      <c r="P151" s="118"/>
    </row>
    <row r="152" spans="1:16" ht="15.75" customHeight="1">
      <c r="A152" s="165"/>
      <c r="B152" s="267" t="s">
        <v>67</v>
      </c>
      <c r="C152" s="288" t="s">
        <v>68</v>
      </c>
      <c r="D152" s="277" t="s">
        <v>217</v>
      </c>
      <c r="E152" s="279"/>
      <c r="F152" s="299">
        <v>34670</v>
      </c>
      <c r="G152" s="273">
        <v>4.77</v>
      </c>
      <c r="H152" s="273">
        <v>4.26</v>
      </c>
      <c r="I152" s="174"/>
      <c r="J152" s="196"/>
      <c r="K152" s="264">
        <v>0.57</v>
      </c>
      <c r="L152" s="264">
        <v>0.51</v>
      </c>
      <c r="M152" s="165"/>
      <c r="N152" s="124"/>
      <c r="O152" s="135"/>
      <c r="P152" s="118"/>
    </row>
    <row r="153" spans="1:16" ht="15.75" customHeight="1">
      <c r="A153" s="165"/>
      <c r="B153" s="267"/>
      <c r="C153" s="288"/>
      <c r="D153" s="280"/>
      <c r="E153" s="282"/>
      <c r="F153" s="301"/>
      <c r="G153" s="274"/>
      <c r="H153" s="274"/>
      <c r="I153" s="175"/>
      <c r="J153" s="197"/>
      <c r="K153" s="265"/>
      <c r="L153" s="265"/>
      <c r="M153" s="165"/>
      <c r="N153" s="125"/>
      <c r="O153" s="132"/>
      <c r="P153" s="118"/>
    </row>
    <row r="154" spans="1:16" ht="15.75" customHeight="1">
      <c r="A154" s="165"/>
      <c r="B154" s="267"/>
      <c r="C154" s="288"/>
      <c r="D154" s="280"/>
      <c r="E154" s="282"/>
      <c r="F154" s="301"/>
      <c r="G154" s="274"/>
      <c r="H154" s="274"/>
      <c r="I154" s="175"/>
      <c r="J154" s="197"/>
      <c r="K154" s="265"/>
      <c r="L154" s="265"/>
      <c r="M154" s="165"/>
      <c r="N154" s="125"/>
      <c r="O154" s="132"/>
      <c r="P154" s="118"/>
    </row>
    <row r="155" spans="1:16" ht="45.75" customHeight="1">
      <c r="A155" s="165"/>
      <c r="B155" s="267"/>
      <c r="C155" s="288"/>
      <c r="D155" s="283"/>
      <c r="E155" s="285"/>
      <c r="F155" s="302"/>
      <c r="G155" s="275"/>
      <c r="H155" s="275"/>
      <c r="I155" s="176"/>
      <c r="J155" s="198"/>
      <c r="K155" s="266"/>
      <c r="L155" s="266"/>
      <c r="M155" s="165"/>
      <c r="N155" s="126">
        <v>5.34</v>
      </c>
      <c r="O155" s="120">
        <v>4.77</v>
      </c>
      <c r="P155" s="118"/>
    </row>
    <row r="156" spans="1:16" ht="15.75" customHeight="1">
      <c r="A156" s="165"/>
      <c r="B156" s="267" t="s">
        <v>69</v>
      </c>
      <c r="C156" s="276" t="s">
        <v>70</v>
      </c>
      <c r="D156" s="297" t="s">
        <v>217</v>
      </c>
      <c r="E156" s="303">
        <v>32630</v>
      </c>
      <c r="F156" s="300"/>
      <c r="G156" s="273">
        <v>4.53</v>
      </c>
      <c r="H156" s="273">
        <v>4.02</v>
      </c>
      <c r="I156" s="174"/>
      <c r="J156" s="196"/>
      <c r="K156" s="264">
        <v>0.54</v>
      </c>
      <c r="L156" s="264">
        <v>0.48</v>
      </c>
      <c r="M156" s="165"/>
      <c r="N156" s="124"/>
      <c r="O156" s="135"/>
      <c r="P156" s="118"/>
    </row>
    <row r="157" spans="1:16" ht="15.75" customHeight="1">
      <c r="A157" s="165"/>
      <c r="B157" s="267"/>
      <c r="C157" s="276"/>
      <c r="D157" s="297"/>
      <c r="E157" s="301"/>
      <c r="F157" s="290"/>
      <c r="G157" s="274"/>
      <c r="H157" s="274"/>
      <c r="I157" s="175"/>
      <c r="J157" s="197"/>
      <c r="K157" s="265"/>
      <c r="L157" s="265"/>
      <c r="M157" s="165"/>
      <c r="N157" s="125"/>
      <c r="O157" s="132"/>
      <c r="P157" s="118"/>
    </row>
    <row r="158" spans="1:16" ht="15.75" customHeight="1">
      <c r="A158" s="165"/>
      <c r="B158" s="267"/>
      <c r="C158" s="276"/>
      <c r="D158" s="297"/>
      <c r="E158" s="301"/>
      <c r="F158" s="290"/>
      <c r="G158" s="274"/>
      <c r="H158" s="274"/>
      <c r="I158" s="175"/>
      <c r="J158" s="197"/>
      <c r="K158" s="265"/>
      <c r="L158" s="265"/>
      <c r="M158" s="165"/>
      <c r="N158" s="125"/>
      <c r="O158" s="132"/>
      <c r="P158" s="118"/>
    </row>
    <row r="159" spans="1:16" ht="75.75" customHeight="1">
      <c r="A159" s="165"/>
      <c r="B159" s="267"/>
      <c r="C159" s="276"/>
      <c r="D159" s="298"/>
      <c r="E159" s="302"/>
      <c r="F159" s="291"/>
      <c r="G159" s="275"/>
      <c r="H159" s="275"/>
      <c r="I159" s="176"/>
      <c r="J159" s="198"/>
      <c r="K159" s="266"/>
      <c r="L159" s="266"/>
      <c r="M159" s="165"/>
      <c r="N159" s="126">
        <v>5.07</v>
      </c>
      <c r="O159" s="120">
        <v>4.5</v>
      </c>
      <c r="P159" s="118"/>
    </row>
    <row r="160" spans="1:16" ht="15.75" customHeight="1">
      <c r="A160" s="165"/>
      <c r="B160" s="267" t="s">
        <v>71</v>
      </c>
      <c r="C160" s="276" t="s">
        <v>72</v>
      </c>
      <c r="D160" s="296" t="s">
        <v>217</v>
      </c>
      <c r="E160" s="299">
        <v>32630</v>
      </c>
      <c r="F160" s="300"/>
      <c r="G160" s="273">
        <v>4.44</v>
      </c>
      <c r="H160" s="273">
        <v>2.66</v>
      </c>
      <c r="I160" s="174"/>
      <c r="J160" s="196"/>
      <c r="K160" s="264">
        <v>0.53</v>
      </c>
      <c r="L160" s="264">
        <v>0.32</v>
      </c>
      <c r="M160" s="165"/>
      <c r="N160" s="124"/>
      <c r="O160" s="135"/>
      <c r="P160" s="118"/>
    </row>
    <row r="161" spans="1:16" ht="15.75" customHeight="1">
      <c r="A161" s="165"/>
      <c r="B161" s="267"/>
      <c r="C161" s="276"/>
      <c r="D161" s="297"/>
      <c r="E161" s="301"/>
      <c r="F161" s="290"/>
      <c r="G161" s="274"/>
      <c r="H161" s="274"/>
      <c r="I161" s="175"/>
      <c r="J161" s="197"/>
      <c r="K161" s="265"/>
      <c r="L161" s="265"/>
      <c r="M161" s="165"/>
      <c r="N161" s="125"/>
      <c r="O161" s="132"/>
      <c r="P161" s="118"/>
    </row>
    <row r="162" spans="1:16" ht="15.75" customHeight="1">
      <c r="A162" s="165"/>
      <c r="B162" s="267"/>
      <c r="C162" s="276"/>
      <c r="D162" s="297"/>
      <c r="E162" s="301"/>
      <c r="F162" s="290"/>
      <c r="G162" s="274"/>
      <c r="H162" s="274"/>
      <c r="I162" s="175"/>
      <c r="J162" s="197"/>
      <c r="K162" s="265"/>
      <c r="L162" s="265"/>
      <c r="M162" s="165"/>
      <c r="N162" s="125"/>
      <c r="O162" s="132"/>
      <c r="P162" s="118"/>
    </row>
    <row r="163" spans="1:16" ht="24.75" customHeight="1">
      <c r="A163" s="165"/>
      <c r="B163" s="267"/>
      <c r="C163" s="276"/>
      <c r="D163" s="298"/>
      <c r="E163" s="302"/>
      <c r="F163" s="291"/>
      <c r="G163" s="275"/>
      <c r="H163" s="275"/>
      <c r="I163" s="176"/>
      <c r="J163" s="198"/>
      <c r="K163" s="266"/>
      <c r="L163" s="266"/>
      <c r="M163" s="165"/>
      <c r="N163" s="126">
        <v>4.97</v>
      </c>
      <c r="O163" s="120">
        <v>2.98</v>
      </c>
      <c r="P163" s="118"/>
    </row>
    <row r="164" spans="1:16" ht="15.75" customHeight="1">
      <c r="A164" s="165"/>
      <c r="B164" s="267" t="s">
        <v>73</v>
      </c>
      <c r="C164" s="276" t="s">
        <v>74</v>
      </c>
      <c r="D164" s="296" t="s">
        <v>217</v>
      </c>
      <c r="E164" s="299">
        <v>9790</v>
      </c>
      <c r="F164" s="300"/>
      <c r="G164" s="273">
        <v>1.55</v>
      </c>
      <c r="H164" s="273">
        <v>1.44</v>
      </c>
      <c r="I164" s="174"/>
      <c r="J164" s="196"/>
      <c r="K164" s="264">
        <v>0.19</v>
      </c>
      <c r="L164" s="264">
        <v>0.17</v>
      </c>
      <c r="M164" s="165"/>
      <c r="N164" s="124"/>
      <c r="O164" s="135"/>
      <c r="P164" s="118"/>
    </row>
    <row r="165" spans="1:16" ht="15.75" customHeight="1">
      <c r="A165" s="165"/>
      <c r="B165" s="267"/>
      <c r="C165" s="276"/>
      <c r="D165" s="297"/>
      <c r="E165" s="301"/>
      <c r="F165" s="290"/>
      <c r="G165" s="274"/>
      <c r="H165" s="274"/>
      <c r="I165" s="175"/>
      <c r="J165" s="197"/>
      <c r="K165" s="265"/>
      <c r="L165" s="265"/>
      <c r="M165" s="165"/>
      <c r="N165" s="125"/>
      <c r="O165" s="132"/>
      <c r="P165" s="118"/>
    </row>
    <row r="166" spans="1:16" ht="17.25" customHeight="1">
      <c r="A166" s="165"/>
      <c r="B166" s="267"/>
      <c r="C166" s="276"/>
      <c r="D166" s="297"/>
      <c r="E166" s="301"/>
      <c r="F166" s="290"/>
      <c r="G166" s="274"/>
      <c r="H166" s="274"/>
      <c r="I166" s="175"/>
      <c r="J166" s="198"/>
      <c r="K166" s="266"/>
      <c r="L166" s="266"/>
      <c r="M166" s="165"/>
      <c r="N166" s="126">
        <v>1.74</v>
      </c>
      <c r="O166" s="120">
        <v>1.61</v>
      </c>
      <c r="P166" s="118"/>
    </row>
    <row r="167" spans="1:16" ht="15.75" customHeight="1" hidden="1">
      <c r="A167" s="165"/>
      <c r="B167" s="267"/>
      <c r="C167" s="276"/>
      <c r="D167" s="298"/>
      <c r="E167" s="302"/>
      <c r="F167" s="291"/>
      <c r="G167" s="275"/>
      <c r="H167" s="275"/>
      <c r="I167" s="181"/>
      <c r="J167" s="118"/>
      <c r="M167" s="165"/>
      <c r="N167" s="125"/>
      <c r="O167" s="132"/>
      <c r="P167" s="118"/>
    </row>
    <row r="168" spans="1:16" ht="15.75" customHeight="1">
      <c r="A168" s="165"/>
      <c r="B168" s="267" t="s">
        <v>75</v>
      </c>
      <c r="C168" s="287" t="s">
        <v>76</v>
      </c>
      <c r="D168" s="296" t="s">
        <v>217</v>
      </c>
      <c r="E168" s="299">
        <v>26510</v>
      </c>
      <c r="F168" s="300"/>
      <c r="G168" s="273">
        <v>3.76</v>
      </c>
      <c r="H168" s="264">
        <v>3.25</v>
      </c>
      <c r="I168" s="171"/>
      <c r="J168" s="196"/>
      <c r="K168" s="264">
        <v>0.45</v>
      </c>
      <c r="L168" s="264">
        <v>0.39</v>
      </c>
      <c r="M168" s="165"/>
      <c r="N168" s="124"/>
      <c r="O168" s="135"/>
      <c r="P168" s="118"/>
    </row>
    <row r="169" spans="1:16" ht="15.75" customHeight="1">
      <c r="A169" s="165"/>
      <c r="B169" s="267"/>
      <c r="C169" s="287"/>
      <c r="D169" s="297"/>
      <c r="E169" s="301"/>
      <c r="F169" s="290"/>
      <c r="G169" s="274"/>
      <c r="H169" s="265"/>
      <c r="I169" s="172"/>
      <c r="J169" s="197"/>
      <c r="K169" s="265"/>
      <c r="L169" s="265"/>
      <c r="M169" s="165"/>
      <c r="N169" s="125"/>
      <c r="O169" s="132"/>
      <c r="P169" s="118"/>
    </row>
    <row r="170" spans="1:16" ht="15.75" customHeight="1">
      <c r="A170" s="165"/>
      <c r="B170" s="267"/>
      <c r="C170" s="287"/>
      <c r="D170" s="297"/>
      <c r="E170" s="301"/>
      <c r="F170" s="290"/>
      <c r="G170" s="274"/>
      <c r="H170" s="265"/>
      <c r="I170" s="172"/>
      <c r="J170" s="197"/>
      <c r="K170" s="265"/>
      <c r="L170" s="265"/>
      <c r="M170" s="165"/>
      <c r="N170" s="125"/>
      <c r="O170" s="132"/>
      <c r="P170" s="118"/>
    </row>
    <row r="171" spans="1:16" ht="15.75" customHeight="1">
      <c r="A171" s="165"/>
      <c r="B171" s="267"/>
      <c r="C171" s="287"/>
      <c r="D171" s="298"/>
      <c r="E171" s="302"/>
      <c r="F171" s="291"/>
      <c r="G171" s="275"/>
      <c r="H171" s="266"/>
      <c r="I171" s="173"/>
      <c r="J171" s="198"/>
      <c r="K171" s="266"/>
      <c r="L171" s="266"/>
      <c r="M171" s="165"/>
      <c r="N171" s="126">
        <v>4.21</v>
      </c>
      <c r="O171" s="120">
        <v>3.64</v>
      </c>
      <c r="P171" s="118"/>
    </row>
    <row r="172" spans="1:16" ht="15.75" customHeight="1">
      <c r="A172" s="165"/>
      <c r="B172" s="267" t="s">
        <v>77</v>
      </c>
      <c r="C172" s="276" t="s">
        <v>78</v>
      </c>
      <c r="D172" s="296" t="s">
        <v>217</v>
      </c>
      <c r="E172" s="299">
        <v>4080</v>
      </c>
      <c r="F172" s="300"/>
      <c r="G172" s="273">
        <v>0.87</v>
      </c>
      <c r="H172" s="264">
        <v>0.87</v>
      </c>
      <c r="I172" s="171"/>
      <c r="J172" s="196"/>
      <c r="K172" s="264">
        <v>0.1</v>
      </c>
      <c r="L172" s="264">
        <v>0.1</v>
      </c>
      <c r="M172" s="165"/>
      <c r="N172" s="124"/>
      <c r="O172" s="135"/>
      <c r="P172" s="118"/>
    </row>
    <row r="173" spans="1:16" ht="15.75" customHeight="1">
      <c r="A173" s="165"/>
      <c r="B173" s="267"/>
      <c r="C173" s="276"/>
      <c r="D173" s="297"/>
      <c r="E173" s="301"/>
      <c r="F173" s="290"/>
      <c r="G173" s="274"/>
      <c r="H173" s="265"/>
      <c r="I173" s="172"/>
      <c r="J173" s="197"/>
      <c r="K173" s="265"/>
      <c r="L173" s="265"/>
      <c r="M173" s="165"/>
      <c r="N173" s="125"/>
      <c r="O173" s="132"/>
      <c r="P173" s="118"/>
    </row>
    <row r="174" spans="1:16" ht="15.75" customHeight="1">
      <c r="A174" s="165"/>
      <c r="B174" s="267"/>
      <c r="C174" s="276"/>
      <c r="D174" s="297"/>
      <c r="E174" s="301"/>
      <c r="F174" s="290"/>
      <c r="G174" s="274"/>
      <c r="H174" s="265"/>
      <c r="I174" s="172"/>
      <c r="J174" s="197"/>
      <c r="K174" s="265"/>
      <c r="L174" s="265"/>
      <c r="M174" s="165"/>
      <c r="N174" s="125"/>
      <c r="O174" s="132"/>
      <c r="P174" s="118"/>
    </row>
    <row r="175" spans="1:16" ht="15.75" customHeight="1">
      <c r="A175" s="165"/>
      <c r="B175" s="267"/>
      <c r="C175" s="276"/>
      <c r="D175" s="298"/>
      <c r="E175" s="302"/>
      <c r="F175" s="291"/>
      <c r="G175" s="275"/>
      <c r="H175" s="266"/>
      <c r="I175" s="173"/>
      <c r="J175" s="198"/>
      <c r="K175" s="266"/>
      <c r="L175" s="266"/>
      <c r="M175" s="165"/>
      <c r="N175" s="126">
        <v>0.97</v>
      </c>
      <c r="O175" s="120">
        <v>0.97</v>
      </c>
      <c r="P175" s="118"/>
    </row>
    <row r="176" spans="1:16" ht="15.75" customHeight="1">
      <c r="A176" s="165"/>
      <c r="B176" s="267" t="s">
        <v>164</v>
      </c>
      <c r="C176" s="276" t="s">
        <v>165</v>
      </c>
      <c r="D176" s="296" t="s">
        <v>217</v>
      </c>
      <c r="E176" s="299">
        <v>4080</v>
      </c>
      <c r="F176" s="300"/>
      <c r="G176" s="273">
        <v>0.51</v>
      </c>
      <c r="H176" s="264">
        <v>0.51</v>
      </c>
      <c r="I176" s="171"/>
      <c r="J176" s="196"/>
      <c r="K176" s="264">
        <v>0.06</v>
      </c>
      <c r="L176" s="264">
        <v>0.06</v>
      </c>
      <c r="M176" s="165"/>
      <c r="N176" s="124"/>
      <c r="O176" s="135"/>
      <c r="P176" s="118"/>
    </row>
    <row r="177" spans="1:16" ht="18" customHeight="1">
      <c r="A177" s="165"/>
      <c r="B177" s="267"/>
      <c r="C177" s="276"/>
      <c r="D177" s="297"/>
      <c r="E177" s="301"/>
      <c r="F177" s="290"/>
      <c r="G177" s="274"/>
      <c r="H177" s="265"/>
      <c r="I177" s="172"/>
      <c r="J177" s="197"/>
      <c r="K177" s="265"/>
      <c r="L177" s="265"/>
      <c r="M177" s="165"/>
      <c r="N177" s="125"/>
      <c r="O177" s="132"/>
      <c r="P177" s="118"/>
    </row>
    <row r="178" spans="1:16" ht="20.25" customHeight="1">
      <c r="A178" s="165"/>
      <c r="B178" s="267"/>
      <c r="C178" s="276"/>
      <c r="D178" s="297"/>
      <c r="E178" s="301"/>
      <c r="F178" s="290"/>
      <c r="G178" s="274"/>
      <c r="H178" s="265"/>
      <c r="I178" s="172"/>
      <c r="J178" s="197"/>
      <c r="K178" s="265"/>
      <c r="L178" s="265"/>
      <c r="M178" s="165"/>
      <c r="N178" s="125"/>
      <c r="O178" s="132"/>
      <c r="P178" s="118"/>
    </row>
    <row r="179" spans="1:16" ht="15.75" customHeight="1">
      <c r="A179" s="165"/>
      <c r="B179" s="267"/>
      <c r="C179" s="276"/>
      <c r="D179" s="298"/>
      <c r="E179" s="302"/>
      <c r="F179" s="291"/>
      <c r="G179" s="275"/>
      <c r="H179" s="266"/>
      <c r="I179" s="173"/>
      <c r="J179" s="198"/>
      <c r="K179" s="266"/>
      <c r="L179" s="266"/>
      <c r="M179" s="165"/>
      <c r="N179" s="126">
        <v>0.57</v>
      </c>
      <c r="O179" s="120">
        <v>0.57</v>
      </c>
      <c r="P179" s="118"/>
    </row>
    <row r="180" spans="1:16" ht="15.75" customHeight="1">
      <c r="A180" s="165"/>
      <c r="B180" s="267" t="s">
        <v>162</v>
      </c>
      <c r="C180" s="276" t="s">
        <v>163</v>
      </c>
      <c r="D180" s="296" t="s">
        <v>217</v>
      </c>
      <c r="E180" s="299">
        <v>8160</v>
      </c>
      <c r="F180" s="300"/>
      <c r="G180" s="273">
        <v>1.38</v>
      </c>
      <c r="H180" s="264">
        <v>1.38</v>
      </c>
      <c r="I180" s="171"/>
      <c r="J180" s="196"/>
      <c r="K180" s="264">
        <v>0.17</v>
      </c>
      <c r="L180" s="264">
        <v>0.17</v>
      </c>
      <c r="M180" s="165"/>
      <c r="N180" s="124"/>
      <c r="O180" s="135"/>
      <c r="P180" s="118"/>
    </row>
    <row r="181" spans="1:16" ht="15.75" customHeight="1">
      <c r="A181" s="165"/>
      <c r="B181" s="267"/>
      <c r="C181" s="276"/>
      <c r="D181" s="297"/>
      <c r="E181" s="301"/>
      <c r="F181" s="290"/>
      <c r="G181" s="274"/>
      <c r="H181" s="265"/>
      <c r="I181" s="172"/>
      <c r="J181" s="197"/>
      <c r="K181" s="265"/>
      <c r="L181" s="265"/>
      <c r="M181" s="165"/>
      <c r="N181" s="125"/>
      <c r="O181" s="132"/>
      <c r="P181" s="118"/>
    </row>
    <row r="182" spans="1:16" ht="15.75" customHeight="1">
      <c r="A182" s="165"/>
      <c r="B182" s="267"/>
      <c r="C182" s="276"/>
      <c r="D182" s="297"/>
      <c r="E182" s="301"/>
      <c r="F182" s="290"/>
      <c r="G182" s="274"/>
      <c r="H182" s="265"/>
      <c r="I182" s="172"/>
      <c r="J182" s="197"/>
      <c r="K182" s="265"/>
      <c r="L182" s="265"/>
      <c r="M182" s="165"/>
      <c r="N182" s="125"/>
      <c r="O182" s="132"/>
      <c r="P182" s="118"/>
    </row>
    <row r="183" spans="1:16" ht="15.75" customHeight="1">
      <c r="A183" s="195"/>
      <c r="B183" s="267"/>
      <c r="C183" s="276"/>
      <c r="D183" s="298"/>
      <c r="E183" s="302"/>
      <c r="F183" s="291"/>
      <c r="G183" s="275"/>
      <c r="H183" s="266"/>
      <c r="I183" s="173"/>
      <c r="J183" s="198"/>
      <c r="K183" s="266"/>
      <c r="L183" s="266"/>
      <c r="M183" s="165"/>
      <c r="N183" s="126">
        <v>1.55</v>
      </c>
      <c r="O183" s="120">
        <v>1.55</v>
      </c>
      <c r="P183" s="135"/>
    </row>
    <row r="184" spans="1:17" ht="12.75">
      <c r="A184" s="182"/>
      <c r="B184" s="187"/>
      <c r="C184" s="187"/>
      <c r="D184" s="187"/>
      <c r="E184" s="313" t="e">
        <f>#REF!+#REF!+#REF!+#REF!+#REF!+#REF!+#REF!+#REF!+#REF!+#REF!+#REF!+#REF!+#REF!+#REF!+#REF!+#REF!+F100+F104+F108+F112+F116+F120+F124+F128+F132+F136+F140+F144+F148+F152+E156+E160+E164+E168+E172+E176+E180+#REF!+#REF!+#REF!</f>
        <v>#REF!</v>
      </c>
      <c r="F184" s="314"/>
      <c r="G184" s="188"/>
      <c r="H184" s="189"/>
      <c r="I184" s="189"/>
      <c r="J184" s="189"/>
      <c r="K184" s="189"/>
      <c r="L184" s="189"/>
      <c r="M184" s="182"/>
      <c r="N184" s="182"/>
      <c r="O184" s="182"/>
      <c r="P184" s="182"/>
      <c r="Q184" s="118"/>
    </row>
    <row r="185" spans="1:17" ht="15">
      <c r="A185" s="182"/>
      <c r="B185" s="190"/>
      <c r="C185" s="190" t="s">
        <v>222</v>
      </c>
      <c r="D185" s="190"/>
      <c r="E185" s="191"/>
      <c r="F185" s="191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18"/>
    </row>
    <row r="186" spans="1:17" ht="15">
      <c r="A186" s="182"/>
      <c r="B186" s="190"/>
      <c r="C186" s="182" t="s">
        <v>223</v>
      </c>
      <c r="D186" s="182"/>
      <c r="E186" s="192"/>
      <c r="F186" s="19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18"/>
    </row>
    <row r="187" spans="1:17" ht="18">
      <c r="A187" s="182"/>
      <c r="B187" s="193"/>
      <c r="C187" s="194" t="s">
        <v>218</v>
      </c>
      <c r="D187" s="182"/>
      <c r="E187" s="192"/>
      <c r="F187" s="19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18"/>
    </row>
    <row r="188" spans="1:17" ht="15">
      <c r="A188" s="182"/>
      <c r="B188" s="190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18"/>
    </row>
    <row r="189" spans="1:17" ht="12.75">
      <c r="A189" s="182"/>
      <c r="B189" s="182"/>
      <c r="C189" s="182"/>
      <c r="D189" s="182"/>
      <c r="E189" s="192"/>
      <c r="F189" s="19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18"/>
    </row>
    <row r="190" spans="1:17" ht="12.75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18"/>
    </row>
    <row r="191" spans="1:17" ht="12.75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18"/>
    </row>
    <row r="192" spans="1:17" ht="12.75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18"/>
    </row>
    <row r="193" spans="1:17" ht="12.75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18"/>
    </row>
    <row r="194" spans="1:17" ht="12.7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18"/>
    </row>
    <row r="195" spans="1:17" ht="12.75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18"/>
    </row>
    <row r="196" spans="1:17" ht="12.75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18"/>
    </row>
    <row r="197" spans="1:17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18"/>
    </row>
    <row r="198" spans="1:17" ht="12.75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18"/>
    </row>
    <row r="199" spans="1:17" ht="12.75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18"/>
    </row>
    <row r="200" spans="1:17" ht="12.75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18"/>
    </row>
    <row r="201" spans="1:17" ht="12.75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18"/>
    </row>
    <row r="202" spans="1:17" ht="12.75">
      <c r="A202" s="185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18"/>
    </row>
    <row r="203" spans="1:17" ht="12.75">
      <c r="A203" s="165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18"/>
    </row>
    <row r="204" spans="1:17" ht="12.75">
      <c r="A204" s="165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18"/>
    </row>
  </sheetData>
  <sheetProtection/>
  <mergeCells count="362">
    <mergeCell ref="B1:H6"/>
    <mergeCell ref="I19:I20"/>
    <mergeCell ref="J19:J20"/>
    <mergeCell ref="B7:L12"/>
    <mergeCell ref="J120:J123"/>
    <mergeCell ref="J172:J175"/>
    <mergeCell ref="K172:K175"/>
    <mergeCell ref="L172:L175"/>
    <mergeCell ref="J112:J114"/>
    <mergeCell ref="L43:L46"/>
    <mergeCell ref="J180:J183"/>
    <mergeCell ref="K180:K183"/>
    <mergeCell ref="L180:L183"/>
    <mergeCell ref="E184:F184"/>
    <mergeCell ref="E172:F175"/>
    <mergeCell ref="K55:K58"/>
    <mergeCell ref="J55:J58"/>
    <mergeCell ref="J176:J179"/>
    <mergeCell ref="K176:K179"/>
    <mergeCell ref="L176:L179"/>
    <mergeCell ref="L168:L171"/>
    <mergeCell ref="H96:H99"/>
    <mergeCell ref="H84:H87"/>
    <mergeCell ref="G80:G83"/>
    <mergeCell ref="H80:H83"/>
    <mergeCell ref="H88:H91"/>
    <mergeCell ref="H92:H95"/>
    <mergeCell ref="J168:J171"/>
    <mergeCell ref="K168:K171"/>
    <mergeCell ref="G96:G99"/>
    <mergeCell ref="D92:F95"/>
    <mergeCell ref="G92:G95"/>
    <mergeCell ref="G88:G91"/>
    <mergeCell ref="G84:G87"/>
    <mergeCell ref="J84:J87"/>
    <mergeCell ref="J72:J75"/>
    <mergeCell ref="J76:J79"/>
    <mergeCell ref="G76:G79"/>
    <mergeCell ref="H72:H75"/>
    <mergeCell ref="L164:L166"/>
    <mergeCell ref="G63:G67"/>
    <mergeCell ref="H64:H67"/>
    <mergeCell ref="G68:G71"/>
    <mergeCell ref="D72:F75"/>
    <mergeCell ref="G72:G75"/>
    <mergeCell ref="D63:F63"/>
    <mergeCell ref="J92:J95"/>
    <mergeCell ref="D80:F83"/>
    <mergeCell ref="D88:F91"/>
    <mergeCell ref="J43:J46"/>
    <mergeCell ref="J51:J52"/>
    <mergeCell ref="H59:H62"/>
    <mergeCell ref="D64:F67"/>
    <mergeCell ref="D59:F62"/>
    <mergeCell ref="K164:K166"/>
    <mergeCell ref="D84:F87"/>
    <mergeCell ref="H76:H79"/>
    <mergeCell ref="J68:J71"/>
    <mergeCell ref="H68:H71"/>
    <mergeCell ref="G43:G46"/>
    <mergeCell ref="H43:H46"/>
    <mergeCell ref="K43:K46"/>
    <mergeCell ref="J47:J50"/>
    <mergeCell ref="G55:G58"/>
    <mergeCell ref="H55:H58"/>
    <mergeCell ref="G51:G54"/>
    <mergeCell ref="H51:H54"/>
    <mergeCell ref="G47:G50"/>
    <mergeCell ref="H47:H50"/>
    <mergeCell ref="J34:J37"/>
    <mergeCell ref="B16:L16"/>
    <mergeCell ref="G38:G42"/>
    <mergeCell ref="H38:H42"/>
    <mergeCell ref="G34:G37"/>
    <mergeCell ref="H34:H37"/>
    <mergeCell ref="D38:F42"/>
    <mergeCell ref="B38:B42"/>
    <mergeCell ref="B34:B37"/>
    <mergeCell ref="G18:H18"/>
    <mergeCell ref="B13:L13"/>
    <mergeCell ref="B14:L14"/>
    <mergeCell ref="B15:L15"/>
    <mergeCell ref="H30:H33"/>
    <mergeCell ref="B17:H17"/>
    <mergeCell ref="B18:B20"/>
    <mergeCell ref="B22:B25"/>
    <mergeCell ref="C22:C25"/>
    <mergeCell ref="G22:G25"/>
    <mergeCell ref="H22:H25"/>
    <mergeCell ref="G180:G183"/>
    <mergeCell ref="D176:D179"/>
    <mergeCell ref="E176:F179"/>
    <mergeCell ref="D22:F25"/>
    <mergeCell ref="G30:G33"/>
    <mergeCell ref="D34:F37"/>
    <mergeCell ref="D172:D175"/>
    <mergeCell ref="D30:F33"/>
    <mergeCell ref="G59:G62"/>
    <mergeCell ref="E180:F183"/>
    <mergeCell ref="C180:C183"/>
    <mergeCell ref="B176:B179"/>
    <mergeCell ref="B172:B175"/>
    <mergeCell ref="C172:C175"/>
    <mergeCell ref="B168:B171"/>
    <mergeCell ref="C168:C171"/>
    <mergeCell ref="B180:B183"/>
    <mergeCell ref="J164:J166"/>
    <mergeCell ref="G156:G159"/>
    <mergeCell ref="D160:D163"/>
    <mergeCell ref="E156:F159"/>
    <mergeCell ref="C176:C179"/>
    <mergeCell ref="B164:B167"/>
    <mergeCell ref="C164:C167"/>
    <mergeCell ref="G160:G163"/>
    <mergeCell ref="D164:D167"/>
    <mergeCell ref="E164:F167"/>
    <mergeCell ref="B156:B159"/>
    <mergeCell ref="C156:C159"/>
    <mergeCell ref="E160:F163"/>
    <mergeCell ref="F140:F143"/>
    <mergeCell ref="K160:K163"/>
    <mergeCell ref="L160:L163"/>
    <mergeCell ref="B152:B155"/>
    <mergeCell ref="C152:C155"/>
    <mergeCell ref="D156:D159"/>
    <mergeCell ref="B160:B163"/>
    <mergeCell ref="C160:C163"/>
    <mergeCell ref="G152:G155"/>
    <mergeCell ref="J160:J163"/>
    <mergeCell ref="H140:H143"/>
    <mergeCell ref="C132:C135"/>
    <mergeCell ref="D132:E135"/>
    <mergeCell ref="F132:F135"/>
    <mergeCell ref="G136:G139"/>
    <mergeCell ref="J152:J155"/>
    <mergeCell ref="G140:G143"/>
    <mergeCell ref="B148:B151"/>
    <mergeCell ref="C148:C151"/>
    <mergeCell ref="F144:F147"/>
    <mergeCell ref="D148:E151"/>
    <mergeCell ref="F148:F151"/>
    <mergeCell ref="D152:E155"/>
    <mergeCell ref="F152:F155"/>
    <mergeCell ref="B144:B147"/>
    <mergeCell ref="C144:C147"/>
    <mergeCell ref="D144:E147"/>
    <mergeCell ref="B132:B135"/>
    <mergeCell ref="C136:C139"/>
    <mergeCell ref="D136:E139"/>
    <mergeCell ref="F136:F139"/>
    <mergeCell ref="D140:E143"/>
    <mergeCell ref="B140:B143"/>
    <mergeCell ref="C140:C143"/>
    <mergeCell ref="K152:K155"/>
    <mergeCell ref="B128:B131"/>
    <mergeCell ref="C128:C131"/>
    <mergeCell ref="D128:E131"/>
    <mergeCell ref="F128:F131"/>
    <mergeCell ref="B136:B139"/>
    <mergeCell ref="H136:H139"/>
    <mergeCell ref="J144:J147"/>
    <mergeCell ref="K144:K147"/>
    <mergeCell ref="J136:J139"/>
    <mergeCell ref="L152:L155"/>
    <mergeCell ref="J156:J159"/>
    <mergeCell ref="K156:K159"/>
    <mergeCell ref="L156:L159"/>
    <mergeCell ref="B124:B127"/>
    <mergeCell ref="C124:C127"/>
    <mergeCell ref="D124:E127"/>
    <mergeCell ref="F124:F127"/>
    <mergeCell ref="J148:J151"/>
    <mergeCell ref="K148:K151"/>
    <mergeCell ref="D180:D183"/>
    <mergeCell ref="H176:H179"/>
    <mergeCell ref="G144:G147"/>
    <mergeCell ref="G148:G151"/>
    <mergeCell ref="H148:H151"/>
    <mergeCell ref="H172:H175"/>
    <mergeCell ref="H168:H171"/>
    <mergeCell ref="G176:G179"/>
    <mergeCell ref="H144:H147"/>
    <mergeCell ref="H152:H155"/>
    <mergeCell ref="H180:H183"/>
    <mergeCell ref="H124:H127"/>
    <mergeCell ref="G132:G135"/>
    <mergeCell ref="H132:H135"/>
    <mergeCell ref="D168:D171"/>
    <mergeCell ref="E168:F171"/>
    <mergeCell ref="G168:G171"/>
    <mergeCell ref="H164:H167"/>
    <mergeCell ref="G164:G167"/>
    <mergeCell ref="G128:G131"/>
    <mergeCell ref="H128:H131"/>
    <mergeCell ref="G172:G175"/>
    <mergeCell ref="H116:H119"/>
    <mergeCell ref="H120:H123"/>
    <mergeCell ref="H156:H159"/>
    <mergeCell ref="H160:H163"/>
    <mergeCell ref="D116:E119"/>
    <mergeCell ref="D120:E123"/>
    <mergeCell ref="B112:B115"/>
    <mergeCell ref="C112:C115"/>
    <mergeCell ref="B116:B119"/>
    <mergeCell ref="G124:G127"/>
    <mergeCell ref="L148:L151"/>
    <mergeCell ref="B108:B111"/>
    <mergeCell ref="C108:C111"/>
    <mergeCell ref="D100:E103"/>
    <mergeCell ref="F100:F103"/>
    <mergeCell ref="B100:B103"/>
    <mergeCell ref="C100:C103"/>
    <mergeCell ref="D108:E111"/>
    <mergeCell ref="C116:C119"/>
    <mergeCell ref="B120:B123"/>
    <mergeCell ref="L144:L147"/>
    <mergeCell ref="D96:F99"/>
    <mergeCell ref="H100:H103"/>
    <mergeCell ref="G100:G103"/>
    <mergeCell ref="F108:F111"/>
    <mergeCell ref="D104:E107"/>
    <mergeCell ref="F104:F107"/>
    <mergeCell ref="F112:F115"/>
    <mergeCell ref="F120:F123"/>
    <mergeCell ref="G116:G119"/>
    <mergeCell ref="B76:B79"/>
    <mergeCell ref="C76:C79"/>
    <mergeCell ref="B80:B83"/>
    <mergeCell ref="D76:F79"/>
    <mergeCell ref="B88:B91"/>
    <mergeCell ref="C88:C91"/>
    <mergeCell ref="C84:C87"/>
    <mergeCell ref="B96:B99"/>
    <mergeCell ref="C96:C99"/>
    <mergeCell ref="F116:F119"/>
    <mergeCell ref="K136:K139"/>
    <mergeCell ref="G120:G123"/>
    <mergeCell ref="G108:G111"/>
    <mergeCell ref="G104:G107"/>
    <mergeCell ref="G112:G115"/>
    <mergeCell ref="C120:C123"/>
    <mergeCell ref="D112:E115"/>
    <mergeCell ref="L136:L139"/>
    <mergeCell ref="J140:J143"/>
    <mergeCell ref="K140:K143"/>
    <mergeCell ref="L140:L143"/>
    <mergeCell ref="H108:H111"/>
    <mergeCell ref="L132:L135"/>
    <mergeCell ref="J132:J135"/>
    <mergeCell ref="K132:K135"/>
    <mergeCell ref="H112:H115"/>
    <mergeCell ref="L116:L119"/>
    <mergeCell ref="B104:B107"/>
    <mergeCell ref="C104:C107"/>
    <mergeCell ref="D51:F54"/>
    <mergeCell ref="C68:C71"/>
    <mergeCell ref="D68:F71"/>
    <mergeCell ref="B59:B62"/>
    <mergeCell ref="C72:C75"/>
    <mergeCell ref="C80:C83"/>
    <mergeCell ref="B92:B95"/>
    <mergeCell ref="C92:C95"/>
    <mergeCell ref="B51:B54"/>
    <mergeCell ref="C51:C54"/>
    <mergeCell ref="C34:C37"/>
    <mergeCell ref="B30:B33"/>
    <mergeCell ref="B26:B29"/>
    <mergeCell ref="C26:C29"/>
    <mergeCell ref="C38:C42"/>
    <mergeCell ref="B47:B50"/>
    <mergeCell ref="C47:C50"/>
    <mergeCell ref="D43:F46"/>
    <mergeCell ref="D47:F50"/>
    <mergeCell ref="H104:H107"/>
    <mergeCell ref="B84:B87"/>
    <mergeCell ref="D18:D20"/>
    <mergeCell ref="K128:K131"/>
    <mergeCell ref="J59:J62"/>
    <mergeCell ref="B68:B71"/>
    <mergeCell ref="J64:J67"/>
    <mergeCell ref="D55:F58"/>
    <mergeCell ref="L128:L131"/>
    <mergeCell ref="B43:B46"/>
    <mergeCell ref="C43:C46"/>
    <mergeCell ref="L47:L50"/>
    <mergeCell ref="L51:L52"/>
    <mergeCell ref="L55:L58"/>
    <mergeCell ref="B72:B75"/>
    <mergeCell ref="C59:C62"/>
    <mergeCell ref="B63:B67"/>
    <mergeCell ref="C63:C67"/>
    <mergeCell ref="B55:B58"/>
    <mergeCell ref="I18:J18"/>
    <mergeCell ref="K18:L18"/>
    <mergeCell ref="G26:G29"/>
    <mergeCell ref="J128:J131"/>
    <mergeCell ref="C30:C33"/>
    <mergeCell ref="D26:F29"/>
    <mergeCell ref="C18:C20"/>
    <mergeCell ref="C55:C58"/>
    <mergeCell ref="H26:H29"/>
    <mergeCell ref="G19:G20"/>
    <mergeCell ref="H19:H20"/>
    <mergeCell ref="J26:J29"/>
    <mergeCell ref="K19:K20"/>
    <mergeCell ref="L19:L20"/>
    <mergeCell ref="J22:J25"/>
    <mergeCell ref="K22:K25"/>
    <mergeCell ref="L22:L25"/>
    <mergeCell ref="K26:K29"/>
    <mergeCell ref="L26:L29"/>
    <mergeCell ref="J30:J33"/>
    <mergeCell ref="K30:K33"/>
    <mergeCell ref="L30:L33"/>
    <mergeCell ref="L34:L37"/>
    <mergeCell ref="K51:K52"/>
    <mergeCell ref="L38:L42"/>
    <mergeCell ref="K34:K37"/>
    <mergeCell ref="J38:J42"/>
    <mergeCell ref="K38:K42"/>
    <mergeCell ref="K47:K50"/>
    <mergeCell ref="L80:L83"/>
    <mergeCell ref="K68:K71"/>
    <mergeCell ref="K72:K75"/>
    <mergeCell ref="K64:K67"/>
    <mergeCell ref="L64:L67"/>
    <mergeCell ref="K59:K62"/>
    <mergeCell ref="L59:L62"/>
    <mergeCell ref="K76:K79"/>
    <mergeCell ref="K84:K87"/>
    <mergeCell ref="L84:L87"/>
    <mergeCell ref="J88:J91"/>
    <mergeCell ref="K88:K91"/>
    <mergeCell ref="L88:L91"/>
    <mergeCell ref="L68:L71"/>
    <mergeCell ref="L72:L75"/>
    <mergeCell ref="L76:L79"/>
    <mergeCell ref="J80:J83"/>
    <mergeCell ref="K80:K83"/>
    <mergeCell ref="L92:L95"/>
    <mergeCell ref="K92:K95"/>
    <mergeCell ref="J96:J99"/>
    <mergeCell ref="K96:K99"/>
    <mergeCell ref="L96:L99"/>
    <mergeCell ref="J100:J103"/>
    <mergeCell ref="K100:K103"/>
    <mergeCell ref="L100:L103"/>
    <mergeCell ref="K104:K107"/>
    <mergeCell ref="L104:L107"/>
    <mergeCell ref="J108:J111"/>
    <mergeCell ref="K108:K111"/>
    <mergeCell ref="L108:L111"/>
    <mergeCell ref="L112:L114"/>
    <mergeCell ref="K112:K114"/>
    <mergeCell ref="J104:J107"/>
    <mergeCell ref="K120:K123"/>
    <mergeCell ref="L120:L123"/>
    <mergeCell ref="J124:J127"/>
    <mergeCell ref="K124:K127"/>
    <mergeCell ref="L124:L127"/>
    <mergeCell ref="J116:J119"/>
    <mergeCell ref="K116:K11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31"/>
  <sheetViews>
    <sheetView zoomScalePageLayoutView="0" workbookViewId="0" topLeftCell="A1">
      <selection activeCell="AF26" sqref="AF26:AG27"/>
    </sheetView>
  </sheetViews>
  <sheetFormatPr defaultColWidth="9.00390625" defaultRowHeight="12.75"/>
  <cols>
    <col min="1" max="1" width="7.625" style="0" customWidth="1"/>
    <col min="2" max="2" width="15.25390625" style="0" customWidth="1"/>
    <col min="3" max="3" width="5.125" style="0" customWidth="1"/>
    <col min="4" max="4" width="9.125" style="0" hidden="1" customWidth="1"/>
    <col min="5" max="5" width="0.37109375" style="0" customWidth="1"/>
    <col min="6" max="6" width="6.25390625" style="0" customWidth="1"/>
    <col min="7" max="8" width="7.75390625" style="0" customWidth="1"/>
    <col min="9" max="9" width="9.125" style="0" hidden="1" customWidth="1"/>
    <col min="10" max="10" width="8.00390625" style="0" customWidth="1"/>
    <col min="11" max="11" width="9.125" style="0" hidden="1" customWidth="1"/>
    <col min="12" max="12" width="8.125" style="0" customWidth="1"/>
    <col min="13" max="13" width="0.12890625" style="0" hidden="1" customWidth="1"/>
    <col min="14" max="14" width="7.875" style="0" customWidth="1"/>
    <col min="15" max="15" width="8.00390625" style="0" customWidth="1"/>
    <col min="16" max="16" width="9.125" style="0" hidden="1" customWidth="1"/>
    <col min="17" max="17" width="7.25390625" style="0" customWidth="1"/>
    <col min="18" max="18" width="9.125" style="0" hidden="1" customWidth="1"/>
    <col min="19" max="19" width="6.875" style="0" customWidth="1"/>
    <col min="20" max="21" width="9.125" style="0" hidden="1" customWidth="1"/>
    <col min="22" max="22" width="7.125" style="0" customWidth="1"/>
    <col min="23" max="23" width="6.875" style="0" customWidth="1"/>
    <col min="24" max="24" width="9.125" style="0" hidden="1" customWidth="1"/>
    <col min="25" max="25" width="7.875" style="0" hidden="1" customWidth="1"/>
    <col min="26" max="26" width="6.75390625" style="0" customWidth="1"/>
    <col min="27" max="31" width="9.125" style="0" hidden="1" customWidth="1"/>
    <col min="32" max="32" width="7.00390625" style="0" customWidth="1"/>
    <col min="33" max="33" width="9.125" style="0" hidden="1" customWidth="1"/>
    <col min="34" max="34" width="6.625" style="0" customWidth="1"/>
    <col min="35" max="35" width="9.125" style="0" hidden="1" customWidth="1"/>
  </cols>
  <sheetData>
    <row r="1" spans="14:17" ht="18">
      <c r="N1" s="10"/>
      <c r="O1" s="44"/>
      <c r="Q1" s="44" t="s">
        <v>79</v>
      </c>
    </row>
    <row r="2" spans="1:34" ht="15">
      <c r="A2" s="1"/>
      <c r="J2" s="7"/>
      <c r="K2" s="7"/>
      <c r="L2" s="7"/>
      <c r="M2" s="7"/>
      <c r="N2" s="7"/>
      <c r="O2" s="7" t="s">
        <v>168</v>
      </c>
      <c r="P2" s="7"/>
      <c r="Q2" s="48" t="s">
        <v>173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8.75">
      <c r="A3" s="5"/>
      <c r="Q3" t="s">
        <v>169</v>
      </c>
      <c r="Z3" s="60"/>
      <c r="AA3" s="60"/>
      <c r="AB3" s="60"/>
      <c r="AC3" s="60"/>
      <c r="AD3" s="60"/>
      <c r="AE3" s="60"/>
      <c r="AF3" s="60"/>
      <c r="AG3" s="60"/>
      <c r="AH3" s="60"/>
    </row>
    <row r="4" spans="1:26" ht="18.75">
      <c r="A4" s="5"/>
      <c r="Q4" t="s">
        <v>171</v>
      </c>
      <c r="Z4" t="s">
        <v>170</v>
      </c>
    </row>
    <row r="5" spans="1:17" ht="15.75">
      <c r="A5" s="6"/>
      <c r="Q5" t="s">
        <v>172</v>
      </c>
    </row>
    <row r="6" spans="1:8" ht="15.75">
      <c r="A6" s="11"/>
      <c r="H6" t="s">
        <v>128</v>
      </c>
    </row>
    <row r="7" spans="1:12" ht="15.75">
      <c r="A7" s="31"/>
      <c r="B7" s="9" t="s">
        <v>129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6.5" thickBot="1">
      <c r="A8" s="32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36" ht="88.5" customHeight="1">
      <c r="A9" s="12" t="s">
        <v>0</v>
      </c>
      <c r="B9" s="419" t="s">
        <v>80</v>
      </c>
      <c r="C9" s="409" t="s">
        <v>81</v>
      </c>
      <c r="D9" s="410"/>
      <c r="E9" s="410"/>
      <c r="F9" s="411"/>
      <c r="G9" s="15" t="s">
        <v>82</v>
      </c>
      <c r="H9" s="409" t="s">
        <v>84</v>
      </c>
      <c r="I9" s="411"/>
      <c r="J9" s="409" t="s">
        <v>85</v>
      </c>
      <c r="K9" s="410"/>
      <c r="L9" s="410"/>
      <c r="M9" s="410"/>
      <c r="N9" s="411"/>
      <c r="O9" s="409" t="s">
        <v>86</v>
      </c>
      <c r="P9" s="411"/>
      <c r="Q9" s="409" t="s">
        <v>87</v>
      </c>
      <c r="R9" s="411"/>
      <c r="S9" s="409" t="s">
        <v>89</v>
      </c>
      <c r="T9" s="410"/>
      <c r="U9" s="411"/>
      <c r="V9" s="12" t="s">
        <v>90</v>
      </c>
      <c r="W9" s="409" t="s">
        <v>91</v>
      </c>
      <c r="X9" s="411"/>
      <c r="Y9" s="419" t="s">
        <v>93</v>
      </c>
      <c r="Z9" s="409" t="s">
        <v>94</v>
      </c>
      <c r="AA9" s="410"/>
      <c r="AB9" s="410"/>
      <c r="AC9" s="410"/>
      <c r="AD9" s="410"/>
      <c r="AE9" s="411"/>
      <c r="AF9" s="409" t="s">
        <v>95</v>
      </c>
      <c r="AG9" s="411"/>
      <c r="AH9" s="409" t="s">
        <v>96</v>
      </c>
      <c r="AI9" s="410"/>
      <c r="AJ9" s="77"/>
    </row>
    <row r="10" spans="1:36" ht="15.75" thickBot="1">
      <c r="A10" s="13" t="s">
        <v>1</v>
      </c>
      <c r="B10" s="420"/>
      <c r="C10" s="412"/>
      <c r="D10" s="413"/>
      <c r="E10" s="413"/>
      <c r="F10" s="414"/>
      <c r="G10" s="16" t="s">
        <v>83</v>
      </c>
      <c r="H10" s="412" t="s">
        <v>83</v>
      </c>
      <c r="I10" s="414"/>
      <c r="J10" s="415"/>
      <c r="K10" s="416"/>
      <c r="L10" s="416"/>
      <c r="M10" s="416"/>
      <c r="N10" s="417"/>
      <c r="O10" s="422">
        <v>1.114</v>
      </c>
      <c r="P10" s="414"/>
      <c r="Q10" s="412" t="s">
        <v>88</v>
      </c>
      <c r="R10" s="414"/>
      <c r="S10" s="412"/>
      <c r="T10" s="413"/>
      <c r="U10" s="414"/>
      <c r="V10" s="13" t="s">
        <v>83</v>
      </c>
      <c r="W10" s="412" t="s">
        <v>92</v>
      </c>
      <c r="X10" s="414"/>
      <c r="Y10" s="420"/>
      <c r="Z10" s="412"/>
      <c r="AA10" s="413"/>
      <c r="AB10" s="413"/>
      <c r="AC10" s="413"/>
      <c r="AD10" s="413"/>
      <c r="AE10" s="414"/>
      <c r="AF10" s="412"/>
      <c r="AG10" s="414"/>
      <c r="AH10" s="412"/>
      <c r="AI10" s="413"/>
      <c r="AJ10" s="77"/>
    </row>
    <row r="11" spans="1:36" ht="15.75" thickBot="1">
      <c r="A11" s="14"/>
      <c r="B11" s="421"/>
      <c r="C11" s="415"/>
      <c r="D11" s="416"/>
      <c r="E11" s="416"/>
      <c r="F11" s="417"/>
      <c r="G11" s="8"/>
      <c r="H11" s="418"/>
      <c r="I11" s="247"/>
      <c r="J11" s="423">
        <v>0.34</v>
      </c>
      <c r="K11" s="424"/>
      <c r="L11" s="425">
        <v>0.0044</v>
      </c>
      <c r="M11" s="426"/>
      <c r="N11" s="73">
        <v>0.015</v>
      </c>
      <c r="O11" s="415" t="s">
        <v>83</v>
      </c>
      <c r="P11" s="417"/>
      <c r="Q11" s="415" t="s">
        <v>83</v>
      </c>
      <c r="R11" s="417"/>
      <c r="S11" s="415"/>
      <c r="T11" s="416"/>
      <c r="U11" s="417"/>
      <c r="V11" s="14"/>
      <c r="W11" s="418"/>
      <c r="X11" s="247"/>
      <c r="Y11" s="421"/>
      <c r="Z11" s="415"/>
      <c r="AA11" s="416"/>
      <c r="AB11" s="416"/>
      <c r="AC11" s="416"/>
      <c r="AD11" s="416"/>
      <c r="AE11" s="417"/>
      <c r="AF11" s="415"/>
      <c r="AG11" s="417"/>
      <c r="AH11" s="415"/>
      <c r="AI11" s="416"/>
      <c r="AJ11" s="77"/>
    </row>
    <row r="12" spans="1:36" ht="15.75" thickBot="1">
      <c r="A12" s="17">
        <v>1</v>
      </c>
      <c r="B12" s="18">
        <v>2</v>
      </c>
      <c r="C12" s="403">
        <v>3</v>
      </c>
      <c r="D12" s="405"/>
      <c r="E12" s="405"/>
      <c r="F12" s="404"/>
      <c r="G12" s="18">
        <v>4</v>
      </c>
      <c r="H12" s="403">
        <v>5</v>
      </c>
      <c r="I12" s="404"/>
      <c r="J12" s="403">
        <v>6</v>
      </c>
      <c r="K12" s="404"/>
      <c r="L12" s="403">
        <v>7</v>
      </c>
      <c r="M12" s="404"/>
      <c r="N12" s="17">
        <v>8</v>
      </c>
      <c r="O12" s="403">
        <v>9</v>
      </c>
      <c r="P12" s="404"/>
      <c r="Q12" s="403">
        <v>10</v>
      </c>
      <c r="R12" s="404"/>
      <c r="S12" s="403">
        <v>11</v>
      </c>
      <c r="T12" s="405"/>
      <c r="U12" s="404"/>
      <c r="V12" s="17">
        <v>12</v>
      </c>
      <c r="W12" s="403">
        <v>13</v>
      </c>
      <c r="X12" s="404"/>
      <c r="Y12" s="18">
        <v>14</v>
      </c>
      <c r="Z12" s="406">
        <v>14</v>
      </c>
      <c r="AA12" s="407"/>
      <c r="AB12" s="407"/>
      <c r="AC12" s="407"/>
      <c r="AD12" s="407"/>
      <c r="AE12" s="408"/>
      <c r="AF12" s="406">
        <v>15</v>
      </c>
      <c r="AG12" s="408"/>
      <c r="AH12" s="403">
        <v>16</v>
      </c>
      <c r="AI12" s="405"/>
      <c r="AJ12" s="77"/>
    </row>
    <row r="13" spans="1:36" ht="75" customHeight="1" thickBot="1">
      <c r="A13" s="329" t="s">
        <v>3</v>
      </c>
      <c r="B13" s="332" t="s">
        <v>4</v>
      </c>
      <c r="C13" s="335" t="s">
        <v>97</v>
      </c>
      <c r="D13" s="336"/>
      <c r="E13" s="337"/>
      <c r="F13" s="344" t="s">
        <v>5</v>
      </c>
      <c r="G13" s="329">
        <v>2893</v>
      </c>
      <c r="H13" s="324"/>
      <c r="I13" s="326"/>
      <c r="J13" s="324">
        <f>G13*J11</f>
        <v>983.6200000000001</v>
      </c>
      <c r="K13" s="326"/>
      <c r="L13" s="324">
        <f>G13*L11</f>
        <v>12.7292</v>
      </c>
      <c r="M13" s="326"/>
      <c r="N13" s="398">
        <f>G13*1.5%</f>
        <v>43.394999999999996</v>
      </c>
      <c r="O13" s="27">
        <f>G13*O10</f>
        <v>3222.802</v>
      </c>
      <c r="P13" s="28"/>
      <c r="Q13" s="324">
        <f>G13+J13+L13+N13+O13</f>
        <v>7155.546200000001</v>
      </c>
      <c r="R13" s="326"/>
      <c r="S13" s="370">
        <v>0</v>
      </c>
      <c r="T13" s="325"/>
      <c r="U13" s="326"/>
      <c r="V13" s="329">
        <f>Q13*S13</f>
        <v>0</v>
      </c>
      <c r="W13" s="324">
        <f>Q13+V13</f>
        <v>7155.546200000001</v>
      </c>
      <c r="X13" s="326"/>
      <c r="Y13" s="329">
        <v>45</v>
      </c>
      <c r="Z13" s="324">
        <f>W13</f>
        <v>7155.546200000001</v>
      </c>
      <c r="AA13" s="325"/>
      <c r="AB13" s="325"/>
      <c r="AC13" s="325"/>
      <c r="AD13" s="325"/>
      <c r="AE13" s="326"/>
      <c r="AF13" s="324">
        <f>Z13*20%</f>
        <v>1431.1092400000002</v>
      </c>
      <c r="AG13" s="326"/>
      <c r="AH13" s="324">
        <v>8590</v>
      </c>
      <c r="AI13" s="325"/>
      <c r="AJ13" s="77"/>
    </row>
    <row r="14" spans="1:36" ht="13.5" customHeight="1" hidden="1" thickBot="1">
      <c r="A14" s="331"/>
      <c r="B14" s="333"/>
      <c r="C14" s="338"/>
      <c r="D14" s="339"/>
      <c r="E14" s="340"/>
      <c r="F14" s="345"/>
      <c r="G14" s="330"/>
      <c r="H14" s="319"/>
      <c r="I14" s="321"/>
      <c r="J14" s="319"/>
      <c r="K14" s="321"/>
      <c r="L14" s="319"/>
      <c r="M14" s="321"/>
      <c r="N14" s="399"/>
      <c r="O14" s="29"/>
      <c r="P14" s="20"/>
      <c r="Q14" s="319"/>
      <c r="R14" s="321"/>
      <c r="S14" s="319"/>
      <c r="T14" s="320"/>
      <c r="U14" s="321"/>
      <c r="V14" s="330"/>
      <c r="W14" s="319"/>
      <c r="X14" s="321"/>
      <c r="Y14" s="330"/>
      <c r="Z14" s="319"/>
      <c r="AA14" s="320"/>
      <c r="AB14" s="320"/>
      <c r="AC14" s="320"/>
      <c r="AD14" s="320"/>
      <c r="AE14" s="321"/>
      <c r="AF14" s="319"/>
      <c r="AG14" s="321"/>
      <c r="AH14" s="319"/>
      <c r="AI14" s="320"/>
      <c r="AJ14" s="77"/>
    </row>
    <row r="15" spans="1:36" ht="15">
      <c r="A15" s="331"/>
      <c r="B15" s="333"/>
      <c r="C15" s="338"/>
      <c r="D15" s="339"/>
      <c r="E15" s="340"/>
      <c r="F15" s="400" t="s">
        <v>98</v>
      </c>
      <c r="G15" s="329">
        <v>964</v>
      </c>
      <c r="H15" s="324"/>
      <c r="I15" s="326"/>
      <c r="J15" s="324">
        <f>G15*J11</f>
        <v>327.76000000000005</v>
      </c>
      <c r="K15" s="386"/>
      <c r="L15" s="324">
        <f>G15*L11</f>
        <v>4.2416</v>
      </c>
      <c r="M15" s="386"/>
      <c r="N15" s="398">
        <f>G15*1.5%</f>
        <v>14.459999999999999</v>
      </c>
      <c r="O15" s="324">
        <f>G15*O10</f>
        <v>1073.8960000000002</v>
      </c>
      <c r="P15" s="386"/>
      <c r="Q15" s="324">
        <f>G15+J15+L15+N15+O15</f>
        <v>2384.3576000000003</v>
      </c>
      <c r="R15" s="386"/>
      <c r="S15" s="370">
        <v>0</v>
      </c>
      <c r="T15" s="387"/>
      <c r="U15" s="386"/>
      <c r="V15" s="329">
        <f>Q15*S15</f>
        <v>0</v>
      </c>
      <c r="W15" s="324">
        <f>Q15+V15</f>
        <v>2384.3576000000003</v>
      </c>
      <c r="X15" s="326"/>
      <c r="Y15" s="28"/>
      <c r="Z15" s="324">
        <f>W15</f>
        <v>2384.3576000000003</v>
      </c>
      <c r="AA15" s="387"/>
      <c r="AB15" s="387"/>
      <c r="AC15" s="387"/>
      <c r="AD15" s="387"/>
      <c r="AE15" s="386"/>
      <c r="AF15" s="324">
        <f>Z15*20%</f>
        <v>476.8715200000001</v>
      </c>
      <c r="AG15" s="386"/>
      <c r="AH15" s="324">
        <v>2860</v>
      </c>
      <c r="AI15" s="387"/>
      <c r="AJ15" s="77"/>
    </row>
    <row r="16" spans="1:36" ht="15" customHeight="1">
      <c r="A16" s="331"/>
      <c r="B16" s="333"/>
      <c r="C16" s="338"/>
      <c r="D16" s="339"/>
      <c r="E16" s="340"/>
      <c r="F16" s="401"/>
      <c r="G16" s="379"/>
      <c r="H16" s="346"/>
      <c r="I16" s="348"/>
      <c r="J16" s="353"/>
      <c r="K16" s="356"/>
      <c r="L16" s="353"/>
      <c r="M16" s="356"/>
      <c r="N16" s="379"/>
      <c r="O16" s="353"/>
      <c r="P16" s="356"/>
      <c r="Q16" s="353"/>
      <c r="R16" s="356"/>
      <c r="S16" s="353"/>
      <c r="T16" s="388"/>
      <c r="U16" s="356"/>
      <c r="V16" s="379"/>
      <c r="W16" s="346"/>
      <c r="X16" s="348"/>
      <c r="Y16" s="19">
        <v>15</v>
      </c>
      <c r="Z16" s="353"/>
      <c r="AA16" s="388"/>
      <c r="AB16" s="388"/>
      <c r="AC16" s="388"/>
      <c r="AD16" s="388"/>
      <c r="AE16" s="356"/>
      <c r="AF16" s="353"/>
      <c r="AG16" s="356"/>
      <c r="AH16" s="353"/>
      <c r="AI16" s="354"/>
      <c r="AJ16" s="77"/>
    </row>
    <row r="17" spans="1:36" ht="22.5" customHeight="1" thickBot="1">
      <c r="A17" s="330"/>
      <c r="B17" s="334"/>
      <c r="C17" s="341"/>
      <c r="D17" s="342"/>
      <c r="E17" s="343"/>
      <c r="F17" s="402"/>
      <c r="G17" s="380"/>
      <c r="H17" s="319"/>
      <c r="I17" s="321"/>
      <c r="J17" s="351"/>
      <c r="K17" s="352"/>
      <c r="L17" s="351"/>
      <c r="M17" s="352"/>
      <c r="N17" s="380"/>
      <c r="O17" s="351"/>
      <c r="P17" s="352"/>
      <c r="Q17" s="351"/>
      <c r="R17" s="352"/>
      <c r="S17" s="351"/>
      <c r="T17" s="357"/>
      <c r="U17" s="352"/>
      <c r="V17" s="380"/>
      <c r="W17" s="319"/>
      <c r="X17" s="321"/>
      <c r="Y17" s="92"/>
      <c r="Z17" s="351"/>
      <c r="AA17" s="357"/>
      <c r="AB17" s="357"/>
      <c r="AC17" s="357"/>
      <c r="AD17" s="357"/>
      <c r="AE17" s="352"/>
      <c r="AF17" s="351"/>
      <c r="AG17" s="352"/>
      <c r="AH17" s="351"/>
      <c r="AI17" s="357"/>
      <c r="AJ17" s="77"/>
    </row>
    <row r="18" spans="1:36" ht="107.25" customHeight="1" thickBot="1">
      <c r="A18" s="329" t="s">
        <v>7</v>
      </c>
      <c r="B18" s="332" t="s">
        <v>8</v>
      </c>
      <c r="C18" s="335" t="s">
        <v>97</v>
      </c>
      <c r="D18" s="336"/>
      <c r="E18" s="337"/>
      <c r="F18" s="344" t="s">
        <v>5</v>
      </c>
      <c r="G18" s="329">
        <v>1929</v>
      </c>
      <c r="H18" s="324"/>
      <c r="I18" s="326"/>
      <c r="J18" s="324">
        <f>G18*J11</f>
        <v>655.86</v>
      </c>
      <c r="K18" s="326"/>
      <c r="L18" s="324">
        <f>G18*L11</f>
        <v>8.4876</v>
      </c>
      <c r="M18" s="326"/>
      <c r="N18" s="398">
        <f>G18*1.5%</f>
        <v>28.935</v>
      </c>
      <c r="O18" s="324">
        <f>G18*O10</f>
        <v>2148.9060000000004</v>
      </c>
      <c r="P18" s="326"/>
      <c r="Q18" s="324">
        <f>G18+J18+L18+N18+O18</f>
        <v>4771.1886</v>
      </c>
      <c r="R18" s="326"/>
      <c r="S18" s="370">
        <v>0</v>
      </c>
      <c r="T18" s="325"/>
      <c r="U18" s="326"/>
      <c r="V18" s="329">
        <f>Q18*S18</f>
        <v>0</v>
      </c>
      <c r="W18" s="324">
        <f>Q18+V18</f>
        <v>4771.1886</v>
      </c>
      <c r="X18" s="326"/>
      <c r="Y18" s="329"/>
      <c r="Z18" s="324">
        <f>W18</f>
        <v>4771.1886</v>
      </c>
      <c r="AA18" s="325"/>
      <c r="AB18" s="325"/>
      <c r="AC18" s="325"/>
      <c r="AD18" s="325"/>
      <c r="AE18" s="326"/>
      <c r="AF18" s="324">
        <f>Z18*20%</f>
        <v>954.2377200000001</v>
      </c>
      <c r="AG18" s="326"/>
      <c r="AH18" s="324">
        <v>3720</v>
      </c>
      <c r="AI18" s="325"/>
      <c r="AJ18" s="77"/>
    </row>
    <row r="19" spans="1:36" ht="13.5" customHeight="1" hidden="1" thickBot="1">
      <c r="A19" s="331"/>
      <c r="B19" s="333"/>
      <c r="C19" s="338"/>
      <c r="D19" s="339"/>
      <c r="E19" s="340"/>
      <c r="F19" s="345"/>
      <c r="G19" s="330"/>
      <c r="H19" s="319"/>
      <c r="I19" s="321"/>
      <c r="J19" s="319"/>
      <c r="K19" s="321"/>
      <c r="L19" s="319"/>
      <c r="M19" s="321"/>
      <c r="N19" s="399"/>
      <c r="O19" s="319"/>
      <c r="P19" s="321"/>
      <c r="Q19" s="319"/>
      <c r="R19" s="321"/>
      <c r="S19" s="319"/>
      <c r="T19" s="320"/>
      <c r="U19" s="321"/>
      <c r="V19" s="330"/>
      <c r="W19" s="319"/>
      <c r="X19" s="321"/>
      <c r="Y19" s="330"/>
      <c r="Z19" s="319"/>
      <c r="AA19" s="320"/>
      <c r="AB19" s="320"/>
      <c r="AC19" s="320"/>
      <c r="AD19" s="320"/>
      <c r="AE19" s="321"/>
      <c r="AF19" s="319"/>
      <c r="AG19" s="321"/>
      <c r="AH19" s="319"/>
      <c r="AI19" s="320"/>
      <c r="AJ19" s="77"/>
    </row>
    <row r="20" spans="1:36" ht="12.75" customHeight="1">
      <c r="A20" s="331"/>
      <c r="B20" s="333"/>
      <c r="C20" s="338"/>
      <c r="D20" s="339"/>
      <c r="E20" s="340"/>
      <c r="F20" s="344" t="s">
        <v>98</v>
      </c>
      <c r="G20" s="329">
        <v>1929</v>
      </c>
      <c r="H20" s="324"/>
      <c r="I20" s="326"/>
      <c r="J20" s="324">
        <f>G20*J11</f>
        <v>655.86</v>
      </c>
      <c r="K20" s="326"/>
      <c r="L20" s="324">
        <f>G20*L11</f>
        <v>8.4876</v>
      </c>
      <c r="M20" s="326"/>
      <c r="N20" s="398">
        <f>G20*1.5%</f>
        <v>28.935</v>
      </c>
      <c r="O20" s="324">
        <f>G20*O10</f>
        <v>2148.9060000000004</v>
      </c>
      <c r="P20" s="326"/>
      <c r="Q20" s="324">
        <f>G20+J20+L20+N20+O20</f>
        <v>4771.1886</v>
      </c>
      <c r="R20" s="326"/>
      <c r="S20" s="370">
        <v>0</v>
      </c>
      <c r="T20" s="325"/>
      <c r="U20" s="326"/>
      <c r="V20" s="329">
        <f>Q20*S20</f>
        <v>0</v>
      </c>
      <c r="W20" s="324">
        <f>Q20+V20</f>
        <v>4771.1886</v>
      </c>
      <c r="X20" s="326"/>
      <c r="Y20" s="329"/>
      <c r="Z20" s="324">
        <f>W20</f>
        <v>4771.1886</v>
      </c>
      <c r="AA20" s="325"/>
      <c r="AB20" s="325"/>
      <c r="AC20" s="325"/>
      <c r="AD20" s="325"/>
      <c r="AE20" s="326"/>
      <c r="AF20" s="324">
        <f>Z20*20%</f>
        <v>954.2377200000001</v>
      </c>
      <c r="AG20" s="326"/>
      <c r="AH20" s="324">
        <v>3720</v>
      </c>
      <c r="AI20" s="325"/>
      <c r="AJ20" s="77"/>
    </row>
    <row r="21" spans="1:36" ht="36" customHeight="1" thickBot="1">
      <c r="A21" s="330"/>
      <c r="B21" s="334"/>
      <c r="C21" s="341"/>
      <c r="D21" s="342"/>
      <c r="E21" s="343"/>
      <c r="F21" s="345"/>
      <c r="G21" s="330"/>
      <c r="H21" s="319"/>
      <c r="I21" s="321"/>
      <c r="J21" s="319"/>
      <c r="K21" s="321"/>
      <c r="L21" s="319"/>
      <c r="M21" s="321"/>
      <c r="N21" s="399"/>
      <c r="O21" s="319"/>
      <c r="P21" s="321"/>
      <c r="Q21" s="319"/>
      <c r="R21" s="321"/>
      <c r="S21" s="319"/>
      <c r="T21" s="320"/>
      <c r="U21" s="321"/>
      <c r="V21" s="330"/>
      <c r="W21" s="319"/>
      <c r="X21" s="321"/>
      <c r="Y21" s="330"/>
      <c r="Z21" s="319"/>
      <c r="AA21" s="320"/>
      <c r="AB21" s="320"/>
      <c r="AC21" s="320"/>
      <c r="AD21" s="320"/>
      <c r="AE21" s="321"/>
      <c r="AF21" s="319"/>
      <c r="AG21" s="321"/>
      <c r="AH21" s="319"/>
      <c r="AI21" s="320"/>
      <c r="AJ21" s="77"/>
    </row>
    <row r="22" spans="1:36" ht="78.75" customHeight="1" thickBot="1">
      <c r="A22" s="329" t="s">
        <v>9</v>
      </c>
      <c r="B22" s="332" t="s">
        <v>99</v>
      </c>
      <c r="C22" s="335" t="s">
        <v>97</v>
      </c>
      <c r="D22" s="336"/>
      <c r="E22" s="337"/>
      <c r="F22" s="344" t="s">
        <v>5</v>
      </c>
      <c r="G22" s="329">
        <v>13694</v>
      </c>
      <c r="H22" s="324"/>
      <c r="I22" s="326"/>
      <c r="J22" s="324">
        <f>G22*34%</f>
        <v>4655.96</v>
      </c>
      <c r="K22" s="326"/>
      <c r="L22" s="324">
        <f>G22*0.44%</f>
        <v>60.253600000000006</v>
      </c>
      <c r="M22" s="326"/>
      <c r="N22" s="398">
        <f>G22*1.5%</f>
        <v>205.41</v>
      </c>
      <c r="O22" s="324">
        <f>G22*O10</f>
        <v>15255.116000000002</v>
      </c>
      <c r="P22" s="326"/>
      <c r="Q22" s="324">
        <f>G22+J22+L22+N22+O22</f>
        <v>33870.7396</v>
      </c>
      <c r="R22" s="326"/>
      <c r="S22" s="370">
        <v>0</v>
      </c>
      <c r="T22" s="325"/>
      <c r="U22" s="326"/>
      <c r="V22" s="329">
        <f>Q22*S22</f>
        <v>0</v>
      </c>
      <c r="W22" s="324">
        <f>Q22+V22</f>
        <v>33870.7396</v>
      </c>
      <c r="X22" s="326"/>
      <c r="Y22" s="329"/>
      <c r="Z22" s="324">
        <f>W22</f>
        <v>33870.7396</v>
      </c>
      <c r="AA22" s="325"/>
      <c r="AB22" s="325"/>
      <c r="AC22" s="325"/>
      <c r="AD22" s="325"/>
      <c r="AE22" s="326"/>
      <c r="AF22" s="324">
        <f>Z22*20%</f>
        <v>6774.14792</v>
      </c>
      <c r="AG22" s="326"/>
      <c r="AH22" s="324">
        <v>40640</v>
      </c>
      <c r="AI22" s="325"/>
      <c r="AJ22" s="77"/>
    </row>
    <row r="23" spans="1:36" ht="13.5" customHeight="1" hidden="1" thickBot="1">
      <c r="A23" s="331"/>
      <c r="B23" s="333"/>
      <c r="C23" s="338"/>
      <c r="D23" s="339"/>
      <c r="E23" s="340"/>
      <c r="F23" s="345"/>
      <c r="G23" s="330"/>
      <c r="H23" s="319"/>
      <c r="I23" s="321"/>
      <c r="J23" s="319"/>
      <c r="K23" s="321"/>
      <c r="L23" s="319"/>
      <c r="M23" s="321"/>
      <c r="N23" s="399"/>
      <c r="O23" s="319"/>
      <c r="P23" s="321"/>
      <c r="Q23" s="319"/>
      <c r="R23" s="321"/>
      <c r="S23" s="319"/>
      <c r="T23" s="320"/>
      <c r="U23" s="321"/>
      <c r="V23" s="330"/>
      <c r="W23" s="319"/>
      <c r="X23" s="321"/>
      <c r="Y23" s="330"/>
      <c r="Z23" s="319"/>
      <c r="AA23" s="320"/>
      <c r="AB23" s="320"/>
      <c r="AC23" s="320"/>
      <c r="AD23" s="320"/>
      <c r="AE23" s="321"/>
      <c r="AF23" s="319"/>
      <c r="AG23" s="321"/>
      <c r="AH23" s="319"/>
      <c r="AI23" s="320"/>
      <c r="AJ23" s="77"/>
    </row>
    <row r="24" spans="1:36" ht="12.75" customHeight="1">
      <c r="A24" s="331"/>
      <c r="B24" s="333"/>
      <c r="C24" s="338"/>
      <c r="D24" s="339"/>
      <c r="E24" s="340"/>
      <c r="F24" s="344" t="s">
        <v>98</v>
      </c>
      <c r="G24" s="329">
        <v>11091</v>
      </c>
      <c r="H24" s="324"/>
      <c r="I24" s="326"/>
      <c r="J24" s="324">
        <f>G24*34%</f>
        <v>3770.94</v>
      </c>
      <c r="K24" s="326"/>
      <c r="L24" s="324">
        <f>G24*0.44%</f>
        <v>48.8004</v>
      </c>
      <c r="M24" s="326"/>
      <c r="N24" s="398">
        <f>G24*1.5%</f>
        <v>166.36499999999998</v>
      </c>
      <c r="O24" s="324">
        <f>G24*O10</f>
        <v>12355.374000000002</v>
      </c>
      <c r="P24" s="326"/>
      <c r="Q24" s="324">
        <f>G24+J24+L24+N24+O24</f>
        <v>27432.479400000004</v>
      </c>
      <c r="R24" s="326"/>
      <c r="S24" s="370">
        <v>0</v>
      </c>
      <c r="T24" s="325"/>
      <c r="U24" s="326"/>
      <c r="V24" s="329">
        <f>Q24*S24</f>
        <v>0</v>
      </c>
      <c r="W24" s="324">
        <f>Q24+V24</f>
        <v>27432.479400000004</v>
      </c>
      <c r="X24" s="326"/>
      <c r="Y24" s="329"/>
      <c r="Z24" s="324">
        <f>W24</f>
        <v>27432.479400000004</v>
      </c>
      <c r="AA24" s="325"/>
      <c r="AB24" s="325"/>
      <c r="AC24" s="325"/>
      <c r="AD24" s="325"/>
      <c r="AE24" s="326"/>
      <c r="AF24" s="324">
        <f>Z24*20%</f>
        <v>5486.495880000001</v>
      </c>
      <c r="AG24" s="326"/>
      <c r="AH24" s="324">
        <v>32920</v>
      </c>
      <c r="AI24" s="325"/>
      <c r="AJ24" s="77"/>
    </row>
    <row r="25" spans="1:36" ht="36" customHeight="1" thickBot="1">
      <c r="A25" s="330"/>
      <c r="B25" s="334"/>
      <c r="C25" s="341"/>
      <c r="D25" s="342"/>
      <c r="E25" s="343"/>
      <c r="F25" s="345"/>
      <c r="G25" s="330"/>
      <c r="H25" s="319"/>
      <c r="I25" s="321"/>
      <c r="J25" s="319"/>
      <c r="K25" s="321"/>
      <c r="L25" s="319"/>
      <c r="M25" s="321"/>
      <c r="N25" s="399"/>
      <c r="O25" s="319"/>
      <c r="P25" s="321"/>
      <c r="Q25" s="319"/>
      <c r="R25" s="321"/>
      <c r="S25" s="319"/>
      <c r="T25" s="320"/>
      <c r="U25" s="321"/>
      <c r="V25" s="330"/>
      <c r="W25" s="319"/>
      <c r="X25" s="321"/>
      <c r="Y25" s="330"/>
      <c r="Z25" s="319"/>
      <c r="AA25" s="320"/>
      <c r="AB25" s="320"/>
      <c r="AC25" s="320"/>
      <c r="AD25" s="320"/>
      <c r="AE25" s="321"/>
      <c r="AF25" s="319"/>
      <c r="AG25" s="321"/>
      <c r="AH25" s="319"/>
      <c r="AI25" s="320"/>
      <c r="AJ25" s="77"/>
    </row>
    <row r="26" spans="1:36" ht="47.25" customHeight="1" thickBot="1">
      <c r="A26" s="329" t="s">
        <v>11</v>
      </c>
      <c r="B26" s="332"/>
      <c r="C26" s="375" t="s">
        <v>97</v>
      </c>
      <c r="D26" s="364" t="s">
        <v>5</v>
      </c>
      <c r="E26" s="372"/>
      <c r="F26" s="365"/>
      <c r="G26" s="329">
        <v>10030</v>
      </c>
      <c r="H26" s="324"/>
      <c r="I26" s="326"/>
      <c r="J26" s="324">
        <f>G26*34%</f>
        <v>3410.2000000000003</v>
      </c>
      <c r="K26" s="326"/>
      <c r="L26" s="324">
        <f>G26*0.44%</f>
        <v>44.132000000000005</v>
      </c>
      <c r="M26" s="326"/>
      <c r="N26" s="398">
        <f>G26*1.5%</f>
        <v>150.45</v>
      </c>
      <c r="O26" s="324">
        <f>G26*O10</f>
        <v>11173.420000000002</v>
      </c>
      <c r="P26" s="326"/>
      <c r="Q26" s="324">
        <f>G26+J26+L26+N26+O26</f>
        <v>24808.202000000005</v>
      </c>
      <c r="R26" s="326"/>
      <c r="S26" s="370">
        <v>0</v>
      </c>
      <c r="T26" s="325"/>
      <c r="U26" s="326"/>
      <c r="V26" s="329">
        <f>Q26*S26</f>
        <v>0</v>
      </c>
      <c r="W26" s="324">
        <f>Q26+V26</f>
        <v>24808.202000000005</v>
      </c>
      <c r="X26" s="326"/>
      <c r="Y26" s="329"/>
      <c r="Z26" s="324">
        <f>W26</f>
        <v>24808.202000000005</v>
      </c>
      <c r="AA26" s="325"/>
      <c r="AB26" s="325"/>
      <c r="AC26" s="325"/>
      <c r="AD26" s="325"/>
      <c r="AE26" s="326"/>
      <c r="AF26" s="324">
        <f>Z26*20%</f>
        <v>4961.640400000001</v>
      </c>
      <c r="AG26" s="326"/>
      <c r="AH26" s="324">
        <v>18770</v>
      </c>
      <c r="AI26" s="325"/>
      <c r="AJ26" s="77"/>
    </row>
    <row r="27" spans="1:36" ht="13.5" customHeight="1" hidden="1" thickBot="1">
      <c r="A27" s="331"/>
      <c r="B27" s="333"/>
      <c r="C27" s="376"/>
      <c r="D27" s="368"/>
      <c r="E27" s="374"/>
      <c r="F27" s="369"/>
      <c r="G27" s="330"/>
      <c r="H27" s="319"/>
      <c r="I27" s="321"/>
      <c r="J27" s="319"/>
      <c r="K27" s="321"/>
      <c r="L27" s="319"/>
      <c r="M27" s="321"/>
      <c r="N27" s="399"/>
      <c r="O27" s="319"/>
      <c r="P27" s="321"/>
      <c r="Q27" s="319"/>
      <c r="R27" s="321"/>
      <c r="S27" s="319"/>
      <c r="T27" s="320"/>
      <c r="U27" s="321"/>
      <c r="V27" s="330"/>
      <c r="W27" s="319"/>
      <c r="X27" s="321"/>
      <c r="Y27" s="330"/>
      <c r="Z27" s="319"/>
      <c r="AA27" s="320"/>
      <c r="AB27" s="320"/>
      <c r="AC27" s="320"/>
      <c r="AD27" s="320"/>
      <c r="AE27" s="321"/>
      <c r="AF27" s="319"/>
      <c r="AG27" s="321"/>
      <c r="AH27" s="319"/>
      <c r="AI27" s="320"/>
      <c r="AJ27" s="77"/>
    </row>
    <row r="28" spans="1:36" ht="12.75" customHeight="1">
      <c r="A28" s="331"/>
      <c r="B28" s="333"/>
      <c r="C28" s="376"/>
      <c r="D28" s="364" t="s">
        <v>98</v>
      </c>
      <c r="E28" s="372"/>
      <c r="F28" s="365"/>
      <c r="G28" s="329">
        <v>8872</v>
      </c>
      <c r="H28" s="324"/>
      <c r="I28" s="381"/>
      <c r="J28" s="324">
        <f>G28*34%</f>
        <v>3016.48</v>
      </c>
      <c r="K28" s="381"/>
      <c r="L28" s="324">
        <f>G28*0.44%</f>
        <v>39.0368</v>
      </c>
      <c r="M28" s="381"/>
      <c r="N28" s="329">
        <f>G28*1.5%</f>
        <v>133.07999999999998</v>
      </c>
      <c r="O28" s="324">
        <f>G28*O10</f>
        <v>9883.408000000001</v>
      </c>
      <c r="P28" s="381"/>
      <c r="Q28" s="324">
        <f>G28+J28+L28+N28+O28</f>
        <v>21944.004800000002</v>
      </c>
      <c r="R28" s="381"/>
      <c r="S28" s="370">
        <v>0</v>
      </c>
      <c r="T28" s="393"/>
      <c r="U28" s="381"/>
      <c r="V28" s="329">
        <f>Q28*S28</f>
        <v>0</v>
      </c>
      <c r="W28" s="324">
        <f>Q28+V28</f>
        <v>21944.004800000002</v>
      </c>
      <c r="X28" s="326"/>
      <c r="Y28" s="19"/>
      <c r="Z28" s="362">
        <f>W28</f>
        <v>21944.004800000002</v>
      </c>
      <c r="AA28" s="393"/>
      <c r="AB28" s="393"/>
      <c r="AC28" s="393"/>
      <c r="AD28" s="393"/>
      <c r="AE28" s="381"/>
      <c r="AF28" s="327">
        <f>Z28*20%</f>
        <v>4388.8009600000005</v>
      </c>
      <c r="AG28" s="381"/>
      <c r="AH28" s="324">
        <v>15330</v>
      </c>
      <c r="AI28" s="393"/>
      <c r="AJ28" s="77"/>
    </row>
    <row r="29" spans="1:36" ht="15" customHeight="1">
      <c r="A29" s="331"/>
      <c r="B29" s="333"/>
      <c r="C29" s="376"/>
      <c r="D29" s="366"/>
      <c r="E29" s="373"/>
      <c r="F29" s="367"/>
      <c r="G29" s="379"/>
      <c r="H29" s="382"/>
      <c r="I29" s="383"/>
      <c r="J29" s="382"/>
      <c r="K29" s="383"/>
      <c r="L29" s="382"/>
      <c r="M29" s="383"/>
      <c r="N29" s="379"/>
      <c r="O29" s="382"/>
      <c r="P29" s="383"/>
      <c r="Q29" s="382"/>
      <c r="R29" s="383"/>
      <c r="S29" s="382"/>
      <c r="T29" s="394"/>
      <c r="U29" s="383"/>
      <c r="V29" s="396"/>
      <c r="W29" s="346"/>
      <c r="X29" s="348"/>
      <c r="Y29" s="19">
        <v>126</v>
      </c>
      <c r="Z29" s="382"/>
      <c r="AA29" s="394"/>
      <c r="AB29" s="394"/>
      <c r="AC29" s="394"/>
      <c r="AD29" s="394"/>
      <c r="AE29" s="383"/>
      <c r="AF29" s="382"/>
      <c r="AG29" s="383"/>
      <c r="AH29" s="382"/>
      <c r="AI29" s="314"/>
      <c r="AJ29" s="77"/>
    </row>
    <row r="30" spans="1:36" ht="31.5" customHeight="1" thickBot="1">
      <c r="A30" s="330"/>
      <c r="B30" s="334"/>
      <c r="C30" s="377"/>
      <c r="D30" s="368"/>
      <c r="E30" s="374"/>
      <c r="F30" s="369"/>
      <c r="G30" s="380"/>
      <c r="H30" s="384"/>
      <c r="I30" s="385"/>
      <c r="J30" s="384"/>
      <c r="K30" s="385"/>
      <c r="L30" s="384"/>
      <c r="M30" s="385"/>
      <c r="N30" s="380"/>
      <c r="O30" s="384"/>
      <c r="P30" s="385"/>
      <c r="Q30" s="384"/>
      <c r="R30" s="385"/>
      <c r="S30" s="384"/>
      <c r="T30" s="395"/>
      <c r="U30" s="385"/>
      <c r="V30" s="397"/>
      <c r="W30" s="319"/>
      <c r="X30" s="321"/>
      <c r="Y30" s="92"/>
      <c r="Z30" s="384"/>
      <c r="AA30" s="395"/>
      <c r="AB30" s="395"/>
      <c r="AC30" s="395"/>
      <c r="AD30" s="395"/>
      <c r="AE30" s="385"/>
      <c r="AF30" s="384"/>
      <c r="AG30" s="385"/>
      <c r="AH30" s="384"/>
      <c r="AI30" s="395"/>
      <c r="AJ30" s="77"/>
    </row>
    <row r="31" spans="1:36" ht="75.75" customHeight="1" thickBot="1">
      <c r="A31" s="329" t="s">
        <v>100</v>
      </c>
      <c r="B31" s="332" t="s">
        <v>101</v>
      </c>
      <c r="C31" s="375" t="s">
        <v>97</v>
      </c>
      <c r="D31" s="364" t="s">
        <v>5</v>
      </c>
      <c r="E31" s="372"/>
      <c r="F31" s="365"/>
      <c r="G31" s="329">
        <v>13791</v>
      </c>
      <c r="H31" s="324"/>
      <c r="I31" s="326"/>
      <c r="J31" s="324">
        <f>G31*34%</f>
        <v>4688.9400000000005</v>
      </c>
      <c r="K31" s="326"/>
      <c r="L31" s="324">
        <f>G31*0.44%</f>
        <v>60.680400000000006</v>
      </c>
      <c r="M31" s="326"/>
      <c r="N31" s="398">
        <f>G31*1.5%</f>
        <v>206.86499999999998</v>
      </c>
      <c r="O31" s="324">
        <f>G31*O10</f>
        <v>15363.174</v>
      </c>
      <c r="P31" s="326"/>
      <c r="Q31" s="324">
        <f>G31+J31+L31+N31+O31</f>
        <v>34110.659400000004</v>
      </c>
      <c r="R31" s="326"/>
      <c r="S31" s="370">
        <v>0</v>
      </c>
      <c r="T31" s="325"/>
      <c r="U31" s="326"/>
      <c r="V31" s="329">
        <f>Q31*S31</f>
        <v>0</v>
      </c>
      <c r="W31" s="324">
        <f>Q31+V31</f>
        <v>34110.659400000004</v>
      </c>
      <c r="X31" s="326"/>
      <c r="Y31" s="329"/>
      <c r="Z31" s="324">
        <f>W31</f>
        <v>34110.659400000004</v>
      </c>
      <c r="AA31" s="325"/>
      <c r="AB31" s="325"/>
      <c r="AC31" s="325"/>
      <c r="AD31" s="325"/>
      <c r="AE31" s="326"/>
      <c r="AF31" s="324">
        <f>Z31*20%</f>
        <v>6822.131880000001</v>
      </c>
      <c r="AG31" s="326"/>
      <c r="AH31" s="324">
        <v>29930</v>
      </c>
      <c r="AI31" s="325"/>
      <c r="AJ31" s="77"/>
    </row>
    <row r="32" spans="1:36" ht="13.5" customHeight="1" hidden="1" thickBot="1">
      <c r="A32" s="331"/>
      <c r="B32" s="333"/>
      <c r="C32" s="376"/>
      <c r="D32" s="366"/>
      <c r="E32" s="378"/>
      <c r="F32" s="367"/>
      <c r="G32" s="330"/>
      <c r="H32" s="319"/>
      <c r="I32" s="321"/>
      <c r="J32" s="319"/>
      <c r="K32" s="321"/>
      <c r="L32" s="319"/>
      <c r="M32" s="321"/>
      <c r="N32" s="399"/>
      <c r="O32" s="319"/>
      <c r="P32" s="321"/>
      <c r="Q32" s="319"/>
      <c r="R32" s="321"/>
      <c r="S32" s="319"/>
      <c r="T32" s="320"/>
      <c r="U32" s="321"/>
      <c r="V32" s="330"/>
      <c r="W32" s="319"/>
      <c r="X32" s="321"/>
      <c r="Y32" s="330"/>
      <c r="Z32" s="319"/>
      <c r="AA32" s="320"/>
      <c r="AB32" s="320"/>
      <c r="AC32" s="320"/>
      <c r="AD32" s="320"/>
      <c r="AE32" s="321"/>
      <c r="AF32" s="319"/>
      <c r="AG32" s="321"/>
      <c r="AH32" s="319"/>
      <c r="AI32" s="320"/>
      <c r="AJ32" s="77"/>
    </row>
    <row r="33" spans="1:36" ht="13.5" customHeight="1" hidden="1" thickBot="1">
      <c r="A33" s="331"/>
      <c r="B33" s="333"/>
      <c r="C33" s="376"/>
      <c r="D33" s="366"/>
      <c r="E33" s="378"/>
      <c r="F33" s="367"/>
      <c r="G33" s="329"/>
      <c r="H33" s="324"/>
      <c r="I33" s="326"/>
      <c r="J33" s="324">
        <f>G33*J26</f>
        <v>0</v>
      </c>
      <c r="K33" s="326"/>
      <c r="L33" s="324">
        <f>G33*L26</f>
        <v>0</v>
      </c>
      <c r="M33" s="326"/>
      <c r="N33" s="398">
        <f>G33*N26</f>
        <v>0</v>
      </c>
      <c r="O33" s="324">
        <f>G33*O25</f>
        <v>0</v>
      </c>
      <c r="P33" s="326"/>
      <c r="Q33" s="324">
        <f>G33+J33+L33+N33+O33</f>
        <v>0</v>
      </c>
      <c r="R33" s="326"/>
      <c r="S33" s="324"/>
      <c r="T33" s="325"/>
      <c r="U33" s="326"/>
      <c r="V33" s="329"/>
      <c r="W33" s="324">
        <f>Q33</f>
        <v>0</v>
      </c>
      <c r="X33" s="326"/>
      <c r="Y33" s="329"/>
      <c r="Z33" s="324">
        <f>W33</f>
        <v>0</v>
      </c>
      <c r="AA33" s="325"/>
      <c r="AB33" s="325"/>
      <c r="AC33" s="325"/>
      <c r="AD33" s="325"/>
      <c r="AE33" s="326"/>
      <c r="AF33" s="324">
        <f>Z33*20%</f>
        <v>0</v>
      </c>
      <c r="AG33" s="326"/>
      <c r="AH33" s="324">
        <f>Z33+AF33</f>
        <v>0</v>
      </c>
      <c r="AI33" s="325"/>
      <c r="AJ33" s="77"/>
    </row>
    <row r="34" spans="1:36" ht="13.5" customHeight="1" hidden="1" thickBot="1">
      <c r="A34" s="331"/>
      <c r="B34" s="333"/>
      <c r="C34" s="376"/>
      <c r="D34" s="368"/>
      <c r="E34" s="374"/>
      <c r="F34" s="369"/>
      <c r="G34" s="330"/>
      <c r="H34" s="319"/>
      <c r="I34" s="321"/>
      <c r="J34" s="319"/>
      <c r="K34" s="321"/>
      <c r="L34" s="319"/>
      <c r="M34" s="321"/>
      <c r="N34" s="399"/>
      <c r="O34" s="319"/>
      <c r="P34" s="321"/>
      <c r="Q34" s="319"/>
      <c r="R34" s="321"/>
      <c r="S34" s="319"/>
      <c r="T34" s="320"/>
      <c r="U34" s="321"/>
      <c r="V34" s="330"/>
      <c r="W34" s="319"/>
      <c r="X34" s="321"/>
      <c r="Y34" s="330"/>
      <c r="Z34" s="319"/>
      <c r="AA34" s="320"/>
      <c r="AB34" s="320"/>
      <c r="AC34" s="320"/>
      <c r="AD34" s="320"/>
      <c r="AE34" s="321"/>
      <c r="AF34" s="319"/>
      <c r="AG34" s="321"/>
      <c r="AH34" s="319"/>
      <c r="AI34" s="320"/>
      <c r="AJ34" s="77"/>
    </row>
    <row r="35" spans="1:36" ht="12.75" customHeight="1">
      <c r="A35" s="331"/>
      <c r="B35" s="333"/>
      <c r="C35" s="376"/>
      <c r="D35" s="364" t="s">
        <v>98</v>
      </c>
      <c r="E35" s="372"/>
      <c r="F35" s="365"/>
      <c r="G35" s="329">
        <v>12151</v>
      </c>
      <c r="H35" s="324"/>
      <c r="I35" s="326"/>
      <c r="J35" s="324">
        <f>G35*34%</f>
        <v>4131.34</v>
      </c>
      <c r="K35" s="326"/>
      <c r="L35" s="324">
        <f>G35*0.44%</f>
        <v>53.464400000000005</v>
      </c>
      <c r="M35" s="326"/>
      <c r="N35" s="398">
        <f>G35*1.5%</f>
        <v>182.265</v>
      </c>
      <c r="O35" s="324">
        <f>G35*O10</f>
        <v>13536.214000000002</v>
      </c>
      <c r="P35" s="326"/>
      <c r="Q35" s="324">
        <f>G35+J35+L35+N35+O35</f>
        <v>30054.2834</v>
      </c>
      <c r="R35" s="326"/>
      <c r="S35" s="370">
        <v>0</v>
      </c>
      <c r="T35" s="325"/>
      <c r="U35" s="326"/>
      <c r="V35" s="329">
        <f>Q35*S35</f>
        <v>0</v>
      </c>
      <c r="W35" s="324">
        <f>Q35+V35</f>
        <v>30054.2834</v>
      </c>
      <c r="X35" s="326"/>
      <c r="Y35" s="329"/>
      <c r="Z35" s="324">
        <f>W35</f>
        <v>30054.2834</v>
      </c>
      <c r="AA35" s="325"/>
      <c r="AB35" s="325"/>
      <c r="AC35" s="325"/>
      <c r="AD35" s="325"/>
      <c r="AE35" s="326"/>
      <c r="AF35" s="324">
        <f>Z35*20%</f>
        <v>6010.856680000001</v>
      </c>
      <c r="AG35" s="326"/>
      <c r="AH35" s="324">
        <v>25060</v>
      </c>
      <c r="AI35" s="325"/>
      <c r="AJ35" s="77"/>
    </row>
    <row r="36" spans="1:36" ht="41.25" customHeight="1" thickBot="1">
      <c r="A36" s="331"/>
      <c r="B36" s="333"/>
      <c r="C36" s="376"/>
      <c r="D36" s="366"/>
      <c r="E36" s="378"/>
      <c r="F36" s="367"/>
      <c r="G36" s="330"/>
      <c r="H36" s="319"/>
      <c r="I36" s="321"/>
      <c r="J36" s="319"/>
      <c r="K36" s="321"/>
      <c r="L36" s="319"/>
      <c r="M36" s="321"/>
      <c r="N36" s="399"/>
      <c r="O36" s="319"/>
      <c r="P36" s="321"/>
      <c r="Q36" s="319"/>
      <c r="R36" s="321"/>
      <c r="S36" s="319"/>
      <c r="T36" s="320"/>
      <c r="U36" s="321"/>
      <c r="V36" s="330"/>
      <c r="W36" s="319"/>
      <c r="X36" s="321"/>
      <c r="Y36" s="330"/>
      <c r="Z36" s="319"/>
      <c r="AA36" s="320"/>
      <c r="AB36" s="320"/>
      <c r="AC36" s="320"/>
      <c r="AD36" s="320"/>
      <c r="AE36" s="321"/>
      <c r="AF36" s="319"/>
      <c r="AG36" s="321"/>
      <c r="AH36" s="319"/>
      <c r="AI36" s="320"/>
      <c r="AJ36" s="77"/>
    </row>
    <row r="37" spans="1:36" ht="12.75" customHeight="1" hidden="1" thickBot="1">
      <c r="A37" s="331"/>
      <c r="B37" s="333"/>
      <c r="C37" s="376"/>
      <c r="D37" s="366"/>
      <c r="E37" s="378"/>
      <c r="F37" s="367"/>
      <c r="G37" s="329"/>
      <c r="H37" s="324"/>
      <c r="I37" s="326"/>
      <c r="J37" s="324"/>
      <c r="K37" s="326"/>
      <c r="L37" s="324"/>
      <c r="M37" s="326"/>
      <c r="N37" s="398"/>
      <c r="O37" s="324"/>
      <c r="P37" s="326"/>
      <c r="Q37" s="324"/>
      <c r="R37" s="326"/>
      <c r="S37" s="324"/>
      <c r="T37" s="325"/>
      <c r="U37" s="326"/>
      <c r="V37" s="329"/>
      <c r="W37" s="324"/>
      <c r="X37" s="326"/>
      <c r="Y37" s="329"/>
      <c r="Z37" s="324"/>
      <c r="AA37" s="325"/>
      <c r="AB37" s="325"/>
      <c r="AC37" s="325"/>
      <c r="AD37" s="325"/>
      <c r="AE37" s="326"/>
      <c r="AF37" s="324"/>
      <c r="AG37" s="326"/>
      <c r="AH37" s="324"/>
      <c r="AI37" s="325"/>
      <c r="AJ37" s="77"/>
    </row>
    <row r="38" spans="1:36" ht="13.5" customHeight="1" hidden="1" thickBot="1">
      <c r="A38" s="330"/>
      <c r="B38" s="334"/>
      <c r="C38" s="377"/>
      <c r="D38" s="368"/>
      <c r="E38" s="374"/>
      <c r="F38" s="369"/>
      <c r="G38" s="330"/>
      <c r="H38" s="319"/>
      <c r="I38" s="321"/>
      <c r="J38" s="319"/>
      <c r="K38" s="321"/>
      <c r="L38" s="319"/>
      <c r="M38" s="321"/>
      <c r="N38" s="399"/>
      <c r="O38" s="319"/>
      <c r="P38" s="321"/>
      <c r="Q38" s="319"/>
      <c r="R38" s="321"/>
      <c r="S38" s="319"/>
      <c r="T38" s="320"/>
      <c r="U38" s="321"/>
      <c r="V38" s="330"/>
      <c r="W38" s="319"/>
      <c r="X38" s="321"/>
      <c r="Y38" s="330"/>
      <c r="Z38" s="319"/>
      <c r="AA38" s="320"/>
      <c r="AB38" s="320"/>
      <c r="AC38" s="320"/>
      <c r="AD38" s="320"/>
      <c r="AE38" s="321"/>
      <c r="AF38" s="319"/>
      <c r="AG38" s="321"/>
      <c r="AH38" s="319"/>
      <c r="AI38" s="320"/>
      <c r="AJ38" s="77"/>
    </row>
    <row r="39" spans="1:36" ht="67.5" customHeight="1" thickBot="1">
      <c r="A39" s="329" t="s">
        <v>15</v>
      </c>
      <c r="B39" s="390" t="s">
        <v>102</v>
      </c>
      <c r="C39" s="375" t="s">
        <v>97</v>
      </c>
      <c r="D39" s="364" t="s">
        <v>5</v>
      </c>
      <c r="E39" s="372"/>
      <c r="F39" s="365"/>
      <c r="G39" s="329">
        <v>6076</v>
      </c>
      <c r="H39" s="324"/>
      <c r="I39" s="326"/>
      <c r="J39" s="324">
        <f>G39*34%</f>
        <v>2065.84</v>
      </c>
      <c r="K39" s="326"/>
      <c r="L39" s="324">
        <f>G39*0.44%</f>
        <v>26.7344</v>
      </c>
      <c r="M39" s="326"/>
      <c r="N39" s="329">
        <f>G39*1.5%</f>
        <v>91.14</v>
      </c>
      <c r="O39" s="324">
        <f>G39*O10</f>
        <v>6768.664000000001</v>
      </c>
      <c r="P39" s="326"/>
      <c r="Q39" s="324">
        <f>G39+J39+L39+N39+O39</f>
        <v>15028.378400000001</v>
      </c>
      <c r="R39" s="326"/>
      <c r="S39" s="370">
        <v>0</v>
      </c>
      <c r="T39" s="325"/>
      <c r="U39" s="326"/>
      <c r="V39" s="329">
        <f>Q39*S39</f>
        <v>0</v>
      </c>
      <c r="W39" s="329">
        <f>Q39+V39</f>
        <v>15028.378400000001</v>
      </c>
      <c r="X39" s="324">
        <f>W39</f>
        <v>15028.378400000001</v>
      </c>
      <c r="Y39" s="325"/>
      <c r="Z39" s="326"/>
      <c r="AA39" s="324">
        <v>8596</v>
      </c>
      <c r="AB39" s="325"/>
      <c r="AC39" s="325"/>
      <c r="AD39" s="326"/>
      <c r="AE39" s="327">
        <f>X39*20%</f>
        <v>3005.6756800000003</v>
      </c>
      <c r="AF39" s="328"/>
      <c r="AG39" s="324">
        <v>11030</v>
      </c>
      <c r="AH39" s="326"/>
      <c r="AI39" s="389"/>
      <c r="AJ39" s="77"/>
    </row>
    <row r="40" spans="1:36" ht="13.5" hidden="1" thickBot="1">
      <c r="A40" s="331"/>
      <c r="B40" s="391"/>
      <c r="C40" s="376"/>
      <c r="D40" s="366"/>
      <c r="E40" s="378"/>
      <c r="F40" s="367"/>
      <c r="G40" s="331"/>
      <c r="H40" s="346"/>
      <c r="I40" s="348"/>
      <c r="J40" s="346"/>
      <c r="K40" s="348"/>
      <c r="L40" s="346"/>
      <c r="M40" s="348"/>
      <c r="N40" s="331"/>
      <c r="O40" s="346"/>
      <c r="P40" s="348"/>
      <c r="Q40" s="346"/>
      <c r="R40" s="348"/>
      <c r="S40" s="346"/>
      <c r="T40" s="347"/>
      <c r="U40" s="348"/>
      <c r="V40" s="331"/>
      <c r="W40" s="331"/>
      <c r="X40" s="346"/>
      <c r="Y40" s="347"/>
      <c r="Z40" s="348"/>
      <c r="AA40" s="346"/>
      <c r="AB40" s="347"/>
      <c r="AC40" s="347"/>
      <c r="AD40" s="348"/>
      <c r="AE40" s="349"/>
      <c r="AF40" s="350"/>
      <c r="AG40" s="346"/>
      <c r="AH40" s="348"/>
      <c r="AI40" s="371"/>
      <c r="AJ40" s="77"/>
    </row>
    <row r="41" spans="1:36" ht="13.5" hidden="1" thickBot="1">
      <c r="A41" s="331"/>
      <c r="B41" s="391"/>
      <c r="C41" s="376"/>
      <c r="D41" s="366"/>
      <c r="E41" s="378"/>
      <c r="F41" s="367"/>
      <c r="G41" s="331"/>
      <c r="H41" s="346"/>
      <c r="I41" s="348"/>
      <c r="J41" s="346"/>
      <c r="K41" s="348"/>
      <c r="L41" s="346"/>
      <c r="M41" s="348"/>
      <c r="N41" s="331"/>
      <c r="O41" s="346"/>
      <c r="P41" s="348"/>
      <c r="Q41" s="346"/>
      <c r="R41" s="348"/>
      <c r="S41" s="346"/>
      <c r="T41" s="347"/>
      <c r="U41" s="348"/>
      <c r="V41" s="331"/>
      <c r="W41" s="331"/>
      <c r="X41" s="346"/>
      <c r="Y41" s="347"/>
      <c r="Z41" s="348"/>
      <c r="AA41" s="346"/>
      <c r="AB41" s="347"/>
      <c r="AC41" s="347"/>
      <c r="AD41" s="348"/>
      <c r="AE41" s="349"/>
      <c r="AF41" s="350"/>
      <c r="AG41" s="346"/>
      <c r="AH41" s="348"/>
      <c r="AI41" s="371"/>
      <c r="AJ41" s="77"/>
    </row>
    <row r="42" spans="1:36" ht="13.5" hidden="1" thickBot="1">
      <c r="A42" s="331"/>
      <c r="B42" s="391"/>
      <c r="C42" s="376"/>
      <c r="D42" s="366"/>
      <c r="E42" s="378"/>
      <c r="F42" s="367"/>
      <c r="G42" s="331"/>
      <c r="H42" s="346"/>
      <c r="I42" s="348"/>
      <c r="J42" s="346"/>
      <c r="K42" s="348"/>
      <c r="L42" s="346"/>
      <c r="M42" s="348"/>
      <c r="N42" s="331"/>
      <c r="O42" s="346"/>
      <c r="P42" s="348"/>
      <c r="Q42" s="346"/>
      <c r="R42" s="348"/>
      <c r="S42" s="346"/>
      <c r="T42" s="347"/>
      <c r="U42" s="348"/>
      <c r="V42" s="331"/>
      <c r="W42" s="331"/>
      <c r="X42" s="346"/>
      <c r="Y42" s="347"/>
      <c r="Z42" s="348"/>
      <c r="AA42" s="346"/>
      <c r="AB42" s="347"/>
      <c r="AC42" s="347"/>
      <c r="AD42" s="348"/>
      <c r="AE42" s="349"/>
      <c r="AF42" s="350"/>
      <c r="AG42" s="346"/>
      <c r="AH42" s="348"/>
      <c r="AI42" s="371"/>
      <c r="AJ42" s="77"/>
    </row>
    <row r="43" spans="1:36" ht="13.5" hidden="1" thickBot="1">
      <c r="A43" s="331"/>
      <c r="B43" s="391"/>
      <c r="C43" s="376"/>
      <c r="D43" s="368"/>
      <c r="E43" s="374"/>
      <c r="F43" s="369"/>
      <c r="G43" s="330"/>
      <c r="H43" s="319"/>
      <c r="I43" s="321"/>
      <c r="J43" s="319"/>
      <c r="K43" s="321"/>
      <c r="L43" s="319"/>
      <c r="M43" s="321"/>
      <c r="N43" s="330"/>
      <c r="O43" s="319"/>
      <c r="P43" s="321"/>
      <c r="Q43" s="319"/>
      <c r="R43" s="321"/>
      <c r="S43" s="319"/>
      <c r="T43" s="320"/>
      <c r="U43" s="321"/>
      <c r="V43" s="330"/>
      <c r="W43" s="330"/>
      <c r="X43" s="319"/>
      <c r="Y43" s="320"/>
      <c r="Z43" s="321"/>
      <c r="AA43" s="319"/>
      <c r="AB43" s="320"/>
      <c r="AC43" s="320"/>
      <c r="AD43" s="321"/>
      <c r="AE43" s="322"/>
      <c r="AF43" s="323"/>
      <c r="AG43" s="319"/>
      <c r="AH43" s="321"/>
      <c r="AI43" s="371"/>
      <c r="AJ43" s="77"/>
    </row>
    <row r="44" spans="1:36" ht="15">
      <c r="A44" s="331"/>
      <c r="B44" s="391"/>
      <c r="C44" s="376"/>
      <c r="D44" s="364" t="s">
        <v>98</v>
      </c>
      <c r="E44" s="372"/>
      <c r="F44" s="365"/>
      <c r="G44" s="329">
        <v>4822</v>
      </c>
      <c r="H44" s="324"/>
      <c r="I44" s="326"/>
      <c r="J44" s="324">
        <f>G44*34%</f>
        <v>1639.48</v>
      </c>
      <c r="K44" s="386"/>
      <c r="L44" s="324">
        <f>G44*0.44%</f>
        <v>21.216800000000003</v>
      </c>
      <c r="M44" s="386"/>
      <c r="N44" s="329">
        <f>G44*1.5%</f>
        <v>72.33</v>
      </c>
      <c r="O44" s="324">
        <f>G44*O10</f>
        <v>5371.7080000000005</v>
      </c>
      <c r="P44" s="386"/>
      <c r="Q44" s="324">
        <f>G44+J44+L44+N44+O44</f>
        <v>11926.7348</v>
      </c>
      <c r="R44" s="386"/>
      <c r="S44" s="370">
        <v>0</v>
      </c>
      <c r="T44" s="325"/>
      <c r="U44" s="326"/>
      <c r="V44" s="329">
        <f>Q44*S44</f>
        <v>0</v>
      </c>
      <c r="W44" s="329">
        <f>Q44+V44</f>
        <v>11926.7348</v>
      </c>
      <c r="X44" s="324">
        <f>W44</f>
        <v>11926.7348</v>
      </c>
      <c r="Y44" s="387"/>
      <c r="Z44" s="386"/>
      <c r="AA44" s="324"/>
      <c r="AB44" s="325"/>
      <c r="AC44" s="325"/>
      <c r="AD44" s="326"/>
      <c r="AE44" s="327">
        <f>X44*20%</f>
        <v>2385.3469600000003</v>
      </c>
      <c r="AF44" s="381"/>
      <c r="AG44" s="324">
        <v>5310</v>
      </c>
      <c r="AH44" s="386"/>
      <c r="AI44" s="371"/>
      <c r="AJ44" s="77"/>
    </row>
    <row r="45" spans="1:36" ht="15" customHeight="1">
      <c r="A45" s="331"/>
      <c r="B45" s="391"/>
      <c r="C45" s="376"/>
      <c r="D45" s="366"/>
      <c r="E45" s="373"/>
      <c r="F45" s="367"/>
      <c r="G45" s="379"/>
      <c r="H45" s="346"/>
      <c r="I45" s="348"/>
      <c r="J45" s="353"/>
      <c r="K45" s="356"/>
      <c r="L45" s="353"/>
      <c r="M45" s="356"/>
      <c r="N45" s="379"/>
      <c r="O45" s="353"/>
      <c r="P45" s="356"/>
      <c r="Q45" s="353"/>
      <c r="R45" s="356"/>
      <c r="S45" s="346"/>
      <c r="T45" s="355"/>
      <c r="U45" s="348"/>
      <c r="V45" s="331"/>
      <c r="W45" s="379"/>
      <c r="X45" s="353"/>
      <c r="Y45" s="388"/>
      <c r="Z45" s="356"/>
      <c r="AA45" s="346">
        <v>6821</v>
      </c>
      <c r="AB45" s="355"/>
      <c r="AC45" s="355"/>
      <c r="AD45" s="348"/>
      <c r="AE45" s="382"/>
      <c r="AF45" s="383"/>
      <c r="AG45" s="353"/>
      <c r="AH45" s="356"/>
      <c r="AI45" s="371"/>
      <c r="AJ45" s="77"/>
    </row>
    <row r="46" spans="1:36" ht="12.75" customHeight="1">
      <c r="A46" s="331"/>
      <c r="B46" s="391"/>
      <c r="C46" s="376"/>
      <c r="D46" s="366"/>
      <c r="E46" s="373"/>
      <c r="F46" s="367"/>
      <c r="G46" s="379"/>
      <c r="H46" s="346"/>
      <c r="I46" s="348"/>
      <c r="J46" s="353"/>
      <c r="K46" s="356"/>
      <c r="L46" s="353"/>
      <c r="M46" s="356"/>
      <c r="N46" s="379"/>
      <c r="O46" s="353"/>
      <c r="P46" s="356"/>
      <c r="Q46" s="353"/>
      <c r="R46" s="356"/>
      <c r="S46" s="346"/>
      <c r="T46" s="355"/>
      <c r="U46" s="348"/>
      <c r="V46" s="331"/>
      <c r="W46" s="379"/>
      <c r="X46" s="353"/>
      <c r="Y46" s="388"/>
      <c r="Z46" s="356"/>
      <c r="AA46" s="353"/>
      <c r="AB46" s="354"/>
      <c r="AC46" s="354"/>
      <c r="AD46" s="356"/>
      <c r="AE46" s="382"/>
      <c r="AF46" s="383"/>
      <c r="AG46" s="353"/>
      <c r="AH46" s="356"/>
      <c r="AI46" s="371"/>
      <c r="AJ46" s="77"/>
    </row>
    <row r="47" spans="1:36" ht="12.75" customHeight="1">
      <c r="A47" s="331"/>
      <c r="B47" s="391"/>
      <c r="C47" s="376"/>
      <c r="D47" s="366"/>
      <c r="E47" s="373"/>
      <c r="F47" s="367"/>
      <c r="G47" s="379"/>
      <c r="H47" s="346"/>
      <c r="I47" s="348"/>
      <c r="J47" s="353"/>
      <c r="K47" s="356"/>
      <c r="L47" s="353"/>
      <c r="M47" s="356"/>
      <c r="N47" s="379"/>
      <c r="O47" s="353"/>
      <c r="P47" s="356"/>
      <c r="Q47" s="353"/>
      <c r="R47" s="356"/>
      <c r="S47" s="346"/>
      <c r="T47" s="355"/>
      <c r="U47" s="348"/>
      <c r="V47" s="331"/>
      <c r="W47" s="379"/>
      <c r="X47" s="353"/>
      <c r="Y47" s="388"/>
      <c r="Z47" s="356"/>
      <c r="AA47" s="353"/>
      <c r="AB47" s="354"/>
      <c r="AC47" s="354"/>
      <c r="AD47" s="356"/>
      <c r="AE47" s="382"/>
      <c r="AF47" s="383"/>
      <c r="AG47" s="353"/>
      <c r="AH47" s="356"/>
      <c r="AI47" s="371"/>
      <c r="AJ47" s="77"/>
    </row>
    <row r="48" spans="1:36" ht="6.75" customHeight="1" thickBot="1">
      <c r="A48" s="330"/>
      <c r="B48" s="392"/>
      <c r="C48" s="377"/>
      <c r="D48" s="368"/>
      <c r="E48" s="374"/>
      <c r="F48" s="369"/>
      <c r="G48" s="380"/>
      <c r="H48" s="319"/>
      <c r="I48" s="321"/>
      <c r="J48" s="351"/>
      <c r="K48" s="352"/>
      <c r="L48" s="351"/>
      <c r="M48" s="352"/>
      <c r="N48" s="380"/>
      <c r="O48" s="351"/>
      <c r="P48" s="352"/>
      <c r="Q48" s="351"/>
      <c r="R48" s="352"/>
      <c r="S48" s="319"/>
      <c r="T48" s="320"/>
      <c r="U48" s="321"/>
      <c r="V48" s="330"/>
      <c r="W48" s="380"/>
      <c r="X48" s="351"/>
      <c r="Y48" s="357"/>
      <c r="Z48" s="352"/>
      <c r="AA48" s="351"/>
      <c r="AB48" s="357"/>
      <c r="AC48" s="357"/>
      <c r="AD48" s="352"/>
      <c r="AE48" s="384"/>
      <c r="AF48" s="385"/>
      <c r="AG48" s="351"/>
      <c r="AH48" s="352"/>
      <c r="AI48" s="371"/>
      <c r="AJ48" s="77"/>
    </row>
    <row r="49" spans="1:36" ht="69" customHeight="1" thickBot="1">
      <c r="A49" s="329" t="s">
        <v>17</v>
      </c>
      <c r="B49" s="332" t="s">
        <v>103</v>
      </c>
      <c r="C49" s="375" t="s">
        <v>97</v>
      </c>
      <c r="D49" s="364" t="s">
        <v>5</v>
      </c>
      <c r="E49" s="372"/>
      <c r="F49" s="365"/>
      <c r="G49" s="329">
        <v>5786</v>
      </c>
      <c r="H49" s="324"/>
      <c r="I49" s="326"/>
      <c r="J49" s="346">
        <f>G49*34%</f>
        <v>1967.2400000000002</v>
      </c>
      <c r="K49" s="348"/>
      <c r="L49" s="346">
        <f>G49*0.44%</f>
        <v>25.4584</v>
      </c>
      <c r="M49" s="348"/>
      <c r="N49" s="64">
        <f>G49*1.5%</f>
        <v>86.78999999999999</v>
      </c>
      <c r="O49" s="346">
        <f>G49*O10</f>
        <v>6445.604</v>
      </c>
      <c r="P49" s="348"/>
      <c r="Q49" s="346">
        <f>G49+J49+L49+N49+O49</f>
        <v>14311.092400000001</v>
      </c>
      <c r="R49" s="348"/>
      <c r="S49" s="370">
        <v>0</v>
      </c>
      <c r="T49" s="325"/>
      <c r="U49" s="326"/>
      <c r="V49" s="329">
        <f>Q49*S49</f>
        <v>0</v>
      </c>
      <c r="W49" s="19">
        <f>Q49+V49</f>
        <v>14311.092400000001</v>
      </c>
      <c r="X49" s="346">
        <f>W49</f>
        <v>14311.092400000001</v>
      </c>
      <c r="Y49" s="347"/>
      <c r="Z49" s="348"/>
      <c r="AA49" s="346">
        <v>6821</v>
      </c>
      <c r="AB49" s="347"/>
      <c r="AC49" s="347"/>
      <c r="AD49" s="348"/>
      <c r="AE49" s="349">
        <f>X49*20%</f>
        <v>2862.2184800000005</v>
      </c>
      <c r="AF49" s="350"/>
      <c r="AG49" s="346">
        <v>17170</v>
      </c>
      <c r="AH49" s="348"/>
      <c r="AI49" s="371"/>
      <c r="AJ49" s="77"/>
    </row>
    <row r="50" spans="1:36" ht="13.5" customHeight="1" hidden="1" thickBot="1">
      <c r="A50" s="331"/>
      <c r="B50" s="333"/>
      <c r="C50" s="376"/>
      <c r="D50" s="366"/>
      <c r="E50" s="378"/>
      <c r="F50" s="367"/>
      <c r="G50" s="331"/>
      <c r="H50" s="346"/>
      <c r="I50" s="348"/>
      <c r="J50" s="346">
        <f>G50*34%</f>
        <v>0</v>
      </c>
      <c r="K50" s="348"/>
      <c r="L50" s="346">
        <f>G50*0.44%</f>
        <v>0</v>
      </c>
      <c r="M50" s="348"/>
      <c r="N50" s="19">
        <f>G50*1.5%</f>
        <v>0</v>
      </c>
      <c r="O50" s="346" t="e">
        <f>G50*#REF!</f>
        <v>#REF!</v>
      </c>
      <c r="P50" s="348"/>
      <c r="Q50" s="346" t="e">
        <f>G50+J50+L50+N50+O50</f>
        <v>#REF!</v>
      </c>
      <c r="R50" s="348"/>
      <c r="S50" s="346"/>
      <c r="T50" s="347"/>
      <c r="U50" s="348"/>
      <c r="V50" s="331"/>
      <c r="W50" s="19" t="e">
        <f>Q50</f>
        <v>#REF!</v>
      </c>
      <c r="X50" s="346" t="e">
        <f>W50</f>
        <v>#REF!</v>
      </c>
      <c r="Y50" s="347"/>
      <c r="Z50" s="348"/>
      <c r="AA50" s="346">
        <v>6821</v>
      </c>
      <c r="AB50" s="347"/>
      <c r="AC50" s="347"/>
      <c r="AD50" s="348"/>
      <c r="AE50" s="349" t="e">
        <f>X50*20%</f>
        <v>#REF!</v>
      </c>
      <c r="AF50" s="350"/>
      <c r="AG50" s="346" t="e">
        <f>X50+AE50</f>
        <v>#REF!</v>
      </c>
      <c r="AH50" s="348"/>
      <c r="AI50" s="371"/>
      <c r="AJ50" s="77"/>
    </row>
    <row r="51" spans="1:36" ht="13.5" customHeight="1" hidden="1" thickBot="1">
      <c r="A51" s="331"/>
      <c r="B51" s="333"/>
      <c r="C51" s="376"/>
      <c r="D51" s="366"/>
      <c r="E51" s="378"/>
      <c r="F51" s="367"/>
      <c r="G51" s="331"/>
      <c r="H51" s="346"/>
      <c r="I51" s="348"/>
      <c r="J51" s="346">
        <f>G51*34%</f>
        <v>0</v>
      </c>
      <c r="K51" s="348"/>
      <c r="L51" s="346">
        <f>G51*0.44%</f>
        <v>0</v>
      </c>
      <c r="M51" s="348"/>
      <c r="N51" s="19">
        <f>G51*1.5%</f>
        <v>0</v>
      </c>
      <c r="O51" s="346">
        <f>G51*O15</f>
        <v>0</v>
      </c>
      <c r="P51" s="348"/>
      <c r="Q51" s="346">
        <f>G51+J51+L51+N51+O51</f>
        <v>0</v>
      </c>
      <c r="R51" s="348"/>
      <c r="S51" s="346"/>
      <c r="T51" s="347"/>
      <c r="U51" s="348"/>
      <c r="V51" s="331"/>
      <c r="W51" s="19">
        <f>Q51</f>
        <v>0</v>
      </c>
      <c r="X51" s="346">
        <f>W51</f>
        <v>0</v>
      </c>
      <c r="Y51" s="347"/>
      <c r="Z51" s="348"/>
      <c r="AA51" s="346">
        <v>6821</v>
      </c>
      <c r="AB51" s="347"/>
      <c r="AC51" s="347"/>
      <c r="AD51" s="348"/>
      <c r="AE51" s="349">
        <f>X51*20%</f>
        <v>0</v>
      </c>
      <c r="AF51" s="350"/>
      <c r="AG51" s="346">
        <f>X51+AE51</f>
        <v>0</v>
      </c>
      <c r="AH51" s="348"/>
      <c r="AI51" s="371"/>
      <c r="AJ51" s="77"/>
    </row>
    <row r="52" spans="1:36" ht="13.5" customHeight="1" hidden="1" thickBot="1">
      <c r="A52" s="331"/>
      <c r="B52" s="333"/>
      <c r="C52" s="376"/>
      <c r="D52" s="366"/>
      <c r="E52" s="373"/>
      <c r="F52" s="367"/>
      <c r="G52" s="331"/>
      <c r="H52" s="346"/>
      <c r="I52" s="348"/>
      <c r="J52" s="346">
        <f>G52*34%</f>
        <v>0</v>
      </c>
      <c r="K52" s="348"/>
      <c r="L52" s="346">
        <f>G52*0.44%</f>
        <v>0</v>
      </c>
      <c r="M52" s="348"/>
      <c r="N52" s="19">
        <f>G52*1.5%</f>
        <v>0</v>
      </c>
      <c r="O52" s="346">
        <f>G52*O17</f>
        <v>0</v>
      </c>
      <c r="P52" s="348"/>
      <c r="Q52" s="346">
        <f>G52+J52+L52+N52+O52</f>
        <v>0</v>
      </c>
      <c r="R52" s="348"/>
      <c r="S52" s="346"/>
      <c r="T52" s="355"/>
      <c r="U52" s="348"/>
      <c r="V52" s="331"/>
      <c r="W52" s="19">
        <f>Q52</f>
        <v>0</v>
      </c>
      <c r="X52" s="346">
        <f>W52</f>
        <v>0</v>
      </c>
      <c r="Y52" s="347"/>
      <c r="Z52" s="348"/>
      <c r="AA52" s="346">
        <v>6821</v>
      </c>
      <c r="AB52" s="347"/>
      <c r="AC52" s="347"/>
      <c r="AD52" s="348"/>
      <c r="AE52" s="349">
        <f>X52*20%</f>
        <v>0</v>
      </c>
      <c r="AF52" s="350"/>
      <c r="AG52" s="346">
        <f>X52+AE52</f>
        <v>0</v>
      </c>
      <c r="AH52" s="348"/>
      <c r="AI52" s="371"/>
      <c r="AJ52" s="77"/>
    </row>
    <row r="53" spans="1:36" ht="15">
      <c r="A53" s="331"/>
      <c r="B53" s="333"/>
      <c r="C53" s="376"/>
      <c r="D53" s="364" t="s">
        <v>98</v>
      </c>
      <c r="E53" s="372"/>
      <c r="F53" s="365"/>
      <c r="G53" s="329">
        <v>4629</v>
      </c>
      <c r="H53" s="324"/>
      <c r="I53" s="326"/>
      <c r="J53" s="324">
        <f>G53*34%</f>
        <v>1573.8600000000001</v>
      </c>
      <c r="K53" s="386"/>
      <c r="L53" s="324">
        <f>G53*0.44%</f>
        <v>20.3676</v>
      </c>
      <c r="M53" s="386"/>
      <c r="N53" s="329">
        <f>G53*1.5%</f>
        <v>69.435</v>
      </c>
      <c r="O53" s="324">
        <f>G53*O10</f>
        <v>5156.706</v>
      </c>
      <c r="P53" s="386"/>
      <c r="Q53" s="324">
        <f>G53+J53+L53+N53+O53</f>
        <v>11449.368600000002</v>
      </c>
      <c r="R53" s="386"/>
      <c r="S53" s="370">
        <v>0</v>
      </c>
      <c r="T53" s="325"/>
      <c r="U53" s="326"/>
      <c r="V53" s="329">
        <f>Q53*S53</f>
        <v>0</v>
      </c>
      <c r="W53" s="329">
        <f>Q53+V53</f>
        <v>11449.368600000002</v>
      </c>
      <c r="X53" s="324">
        <f>W53</f>
        <v>11449.368600000002</v>
      </c>
      <c r="Y53" s="387"/>
      <c r="Z53" s="386"/>
      <c r="AA53" s="324"/>
      <c r="AB53" s="325"/>
      <c r="AC53" s="325"/>
      <c r="AD53" s="326"/>
      <c r="AE53" s="327">
        <f>X53*20%</f>
        <v>2289.8737200000005</v>
      </c>
      <c r="AF53" s="381"/>
      <c r="AG53" s="324">
        <v>12740</v>
      </c>
      <c r="AH53" s="386"/>
      <c r="AI53" s="371"/>
      <c r="AJ53" s="77"/>
    </row>
    <row r="54" spans="1:36" ht="15" customHeight="1">
      <c r="A54" s="331"/>
      <c r="B54" s="333"/>
      <c r="C54" s="376"/>
      <c r="D54" s="366"/>
      <c r="E54" s="373"/>
      <c r="F54" s="367"/>
      <c r="G54" s="379"/>
      <c r="H54" s="346"/>
      <c r="I54" s="348"/>
      <c r="J54" s="353"/>
      <c r="K54" s="356"/>
      <c r="L54" s="353"/>
      <c r="M54" s="356"/>
      <c r="N54" s="379"/>
      <c r="O54" s="353"/>
      <c r="P54" s="356"/>
      <c r="Q54" s="353"/>
      <c r="R54" s="356"/>
      <c r="S54" s="346"/>
      <c r="T54" s="355"/>
      <c r="U54" s="348"/>
      <c r="V54" s="331"/>
      <c r="W54" s="379"/>
      <c r="X54" s="353"/>
      <c r="Y54" s="388"/>
      <c r="Z54" s="356"/>
      <c r="AA54" s="346">
        <v>6821</v>
      </c>
      <c r="AB54" s="355"/>
      <c r="AC54" s="355"/>
      <c r="AD54" s="348"/>
      <c r="AE54" s="382"/>
      <c r="AF54" s="383"/>
      <c r="AG54" s="353"/>
      <c r="AH54" s="356"/>
      <c r="AI54" s="371"/>
      <c r="AJ54" s="77"/>
    </row>
    <row r="55" spans="1:36" ht="12.75">
      <c r="A55" s="331"/>
      <c r="B55" s="333"/>
      <c r="C55" s="376"/>
      <c r="D55" s="366"/>
      <c r="E55" s="373"/>
      <c r="F55" s="367"/>
      <c r="G55" s="379"/>
      <c r="H55" s="346"/>
      <c r="I55" s="348"/>
      <c r="J55" s="353"/>
      <c r="K55" s="356"/>
      <c r="L55" s="353"/>
      <c r="M55" s="356"/>
      <c r="N55" s="379"/>
      <c r="O55" s="353"/>
      <c r="P55" s="356"/>
      <c r="Q55" s="353"/>
      <c r="R55" s="356"/>
      <c r="S55" s="346"/>
      <c r="T55" s="355"/>
      <c r="U55" s="348"/>
      <c r="V55" s="331"/>
      <c r="W55" s="379"/>
      <c r="X55" s="353"/>
      <c r="Y55" s="388"/>
      <c r="Z55" s="356"/>
      <c r="AA55" s="353"/>
      <c r="AB55" s="354"/>
      <c r="AC55" s="354"/>
      <c r="AD55" s="356"/>
      <c r="AE55" s="382"/>
      <c r="AF55" s="383"/>
      <c r="AG55" s="353"/>
      <c r="AH55" s="356"/>
      <c r="AI55" s="371"/>
      <c r="AJ55" s="77"/>
    </row>
    <row r="56" spans="1:36" ht="12.75">
      <c r="A56" s="331"/>
      <c r="B56" s="333"/>
      <c r="C56" s="376"/>
      <c r="D56" s="366"/>
      <c r="E56" s="373"/>
      <c r="F56" s="367"/>
      <c r="G56" s="379"/>
      <c r="H56" s="346"/>
      <c r="I56" s="348"/>
      <c r="J56" s="353"/>
      <c r="K56" s="356"/>
      <c r="L56" s="353"/>
      <c r="M56" s="356"/>
      <c r="N56" s="379"/>
      <c r="O56" s="353"/>
      <c r="P56" s="356"/>
      <c r="Q56" s="353"/>
      <c r="R56" s="356"/>
      <c r="S56" s="346"/>
      <c r="T56" s="355"/>
      <c r="U56" s="348"/>
      <c r="V56" s="331"/>
      <c r="W56" s="379"/>
      <c r="X56" s="353"/>
      <c r="Y56" s="388"/>
      <c r="Z56" s="356"/>
      <c r="AA56" s="353"/>
      <c r="AB56" s="354"/>
      <c r="AC56" s="354"/>
      <c r="AD56" s="356"/>
      <c r="AE56" s="382"/>
      <c r="AF56" s="383"/>
      <c r="AG56" s="353"/>
      <c r="AH56" s="356"/>
      <c r="AI56" s="371"/>
      <c r="AJ56" s="77"/>
    </row>
    <row r="57" spans="1:36" ht="13.5" thickBot="1">
      <c r="A57" s="330"/>
      <c r="B57" s="334"/>
      <c r="C57" s="377"/>
      <c r="D57" s="368"/>
      <c r="E57" s="374"/>
      <c r="F57" s="369"/>
      <c r="G57" s="380"/>
      <c r="H57" s="319"/>
      <c r="I57" s="321"/>
      <c r="J57" s="351"/>
      <c r="K57" s="352"/>
      <c r="L57" s="351"/>
      <c r="M57" s="352"/>
      <c r="N57" s="380"/>
      <c r="O57" s="351"/>
      <c r="P57" s="352"/>
      <c r="Q57" s="351"/>
      <c r="R57" s="352"/>
      <c r="S57" s="319"/>
      <c r="T57" s="320"/>
      <c r="U57" s="321"/>
      <c r="V57" s="330"/>
      <c r="W57" s="380"/>
      <c r="X57" s="351"/>
      <c r="Y57" s="357"/>
      <c r="Z57" s="352"/>
      <c r="AA57" s="351"/>
      <c r="AB57" s="357"/>
      <c r="AC57" s="357"/>
      <c r="AD57" s="352"/>
      <c r="AE57" s="384"/>
      <c r="AF57" s="385"/>
      <c r="AG57" s="351"/>
      <c r="AH57" s="352"/>
      <c r="AI57" s="371"/>
      <c r="AJ57" s="77"/>
    </row>
    <row r="58" spans="1:35" ht="48" customHeight="1" thickBot="1">
      <c r="A58" s="329" t="s">
        <v>19</v>
      </c>
      <c r="B58" s="332" t="s">
        <v>104</v>
      </c>
      <c r="C58" s="375" t="s">
        <v>97</v>
      </c>
      <c r="D58" s="364" t="s">
        <v>5</v>
      </c>
      <c r="E58" s="372"/>
      <c r="F58" s="365"/>
      <c r="G58" s="329">
        <v>7233</v>
      </c>
      <c r="H58" s="324"/>
      <c r="I58" s="326"/>
      <c r="J58" s="346">
        <f>G58*34%</f>
        <v>2459.2200000000003</v>
      </c>
      <c r="K58" s="348"/>
      <c r="L58" s="346">
        <f>G58*0.44%</f>
        <v>31.825200000000002</v>
      </c>
      <c r="M58" s="348"/>
      <c r="N58" s="64">
        <f>G58*1.5%</f>
        <v>108.49499999999999</v>
      </c>
      <c r="O58" s="346">
        <f>G58*O10</f>
        <v>8057.562000000001</v>
      </c>
      <c r="P58" s="348"/>
      <c r="Q58" s="346">
        <f>G58+J58+L58+N58+O58</f>
        <v>17890.1022</v>
      </c>
      <c r="R58" s="348"/>
      <c r="S58" s="370">
        <v>0</v>
      </c>
      <c r="T58" s="325"/>
      <c r="U58" s="326"/>
      <c r="V58" s="329">
        <f>Q58*S58</f>
        <v>0</v>
      </c>
      <c r="W58" s="19">
        <f>Q58+V58</f>
        <v>17890.1022</v>
      </c>
      <c r="X58" s="346">
        <f>W58</f>
        <v>17890.1022</v>
      </c>
      <c r="Y58" s="347"/>
      <c r="Z58" s="348"/>
      <c r="AA58" s="346">
        <v>6821</v>
      </c>
      <c r="AB58" s="347"/>
      <c r="AC58" s="347"/>
      <c r="AD58" s="348"/>
      <c r="AE58" s="349">
        <f>X58*20%</f>
        <v>3578.0204400000002</v>
      </c>
      <c r="AF58" s="350"/>
      <c r="AG58" s="346">
        <v>21470</v>
      </c>
      <c r="AH58" s="348"/>
      <c r="AI58" s="371"/>
    </row>
    <row r="59" spans="1:35" ht="13.5" customHeight="1" hidden="1" thickBot="1">
      <c r="A59" s="331"/>
      <c r="B59" s="333"/>
      <c r="C59" s="376"/>
      <c r="D59" s="366"/>
      <c r="E59" s="378"/>
      <c r="F59" s="367"/>
      <c r="G59" s="331"/>
      <c r="H59" s="346"/>
      <c r="I59" s="348"/>
      <c r="J59" s="346">
        <f>G59*34%</f>
        <v>0</v>
      </c>
      <c r="K59" s="348"/>
      <c r="L59" s="346">
        <f>G59*0.44%</f>
        <v>0</v>
      </c>
      <c r="M59" s="348"/>
      <c r="N59" s="19">
        <f>G59*1.5%</f>
        <v>0</v>
      </c>
      <c r="O59" s="346">
        <f>G59*O24</f>
        <v>0</v>
      </c>
      <c r="P59" s="348"/>
      <c r="Q59" s="346">
        <f>G59+J59+L59+N59+O59</f>
        <v>0</v>
      </c>
      <c r="R59" s="348"/>
      <c r="S59" s="346"/>
      <c r="T59" s="347"/>
      <c r="U59" s="348"/>
      <c r="V59" s="331"/>
      <c r="W59" s="19"/>
      <c r="X59" s="346">
        <f>W59</f>
        <v>0</v>
      </c>
      <c r="Y59" s="347"/>
      <c r="Z59" s="348"/>
      <c r="AA59" s="346">
        <v>6821</v>
      </c>
      <c r="AB59" s="347"/>
      <c r="AC59" s="347"/>
      <c r="AD59" s="348"/>
      <c r="AE59" s="349">
        <f>X59*20%</f>
        <v>0</v>
      </c>
      <c r="AF59" s="350"/>
      <c r="AG59" s="346">
        <f>X59+AE59</f>
        <v>0</v>
      </c>
      <c r="AH59" s="348"/>
      <c r="AI59" s="371"/>
    </row>
    <row r="60" spans="1:35" ht="13.5" customHeight="1" hidden="1" thickBot="1">
      <c r="A60" s="331"/>
      <c r="B60" s="333"/>
      <c r="C60" s="376"/>
      <c r="D60" s="366"/>
      <c r="E60" s="373"/>
      <c r="F60" s="367"/>
      <c r="G60" s="331"/>
      <c r="H60" s="346"/>
      <c r="I60" s="348"/>
      <c r="J60" s="346">
        <f>G60*34%</f>
        <v>0</v>
      </c>
      <c r="K60" s="348"/>
      <c r="L60" s="346">
        <f>G60*0.44%</f>
        <v>0</v>
      </c>
      <c r="M60" s="348"/>
      <c r="N60" s="19">
        <f>G60*1.5%</f>
        <v>0</v>
      </c>
      <c r="O60" s="346">
        <f>G60*O25</f>
        <v>0</v>
      </c>
      <c r="P60" s="348"/>
      <c r="Q60" s="346">
        <f>G60+J60+L60+N60+O60</f>
        <v>0</v>
      </c>
      <c r="R60" s="348"/>
      <c r="S60" s="346"/>
      <c r="T60" s="355"/>
      <c r="U60" s="348"/>
      <c r="V60" s="331"/>
      <c r="W60" s="19"/>
      <c r="X60" s="346">
        <f>W60</f>
        <v>0</v>
      </c>
      <c r="Y60" s="347"/>
      <c r="Z60" s="348"/>
      <c r="AA60" s="346">
        <v>6821</v>
      </c>
      <c r="AB60" s="347"/>
      <c r="AC60" s="347"/>
      <c r="AD60" s="348"/>
      <c r="AE60" s="349">
        <f>X60*20%</f>
        <v>0</v>
      </c>
      <c r="AF60" s="350"/>
      <c r="AG60" s="346">
        <f>X60+AE60</f>
        <v>0</v>
      </c>
      <c r="AH60" s="348"/>
      <c r="AI60" s="371"/>
    </row>
    <row r="61" spans="1:35" ht="12.75">
      <c r="A61" s="331"/>
      <c r="B61" s="333"/>
      <c r="C61" s="376"/>
      <c r="D61" s="364" t="s">
        <v>98</v>
      </c>
      <c r="E61" s="372"/>
      <c r="F61" s="365"/>
      <c r="G61" s="329">
        <v>6461</v>
      </c>
      <c r="H61" s="324"/>
      <c r="I61" s="326"/>
      <c r="J61" s="324">
        <f>G61*34%</f>
        <v>2196.7400000000002</v>
      </c>
      <c r="K61" s="386"/>
      <c r="L61" s="324">
        <f>G61*0.44%</f>
        <v>28.428400000000003</v>
      </c>
      <c r="M61" s="386"/>
      <c r="N61" s="329">
        <f>G61*1.5%</f>
        <v>96.91499999999999</v>
      </c>
      <c r="O61" s="324">
        <f>G61*O10</f>
        <v>7197.554000000001</v>
      </c>
      <c r="P61" s="386"/>
      <c r="Q61" s="324">
        <f>G61+J61+L61+N61+O61</f>
        <v>15980.637400000003</v>
      </c>
      <c r="R61" s="386"/>
      <c r="S61" s="370">
        <v>0</v>
      </c>
      <c r="T61" s="325"/>
      <c r="U61" s="326"/>
      <c r="V61" s="329">
        <f>Q61*S61</f>
        <v>0</v>
      </c>
      <c r="W61" s="329">
        <f>Q61+V61</f>
        <v>15980.637400000003</v>
      </c>
      <c r="X61" s="324">
        <f>W61</f>
        <v>15980.637400000003</v>
      </c>
      <c r="Y61" s="387"/>
      <c r="Z61" s="386"/>
      <c r="AA61" s="428"/>
      <c r="AB61" s="429"/>
      <c r="AC61" s="429"/>
      <c r="AD61" s="430"/>
      <c r="AE61" s="327">
        <f>X61*20%</f>
        <v>3196.127480000001</v>
      </c>
      <c r="AF61" s="381"/>
      <c r="AG61" s="324">
        <v>10180</v>
      </c>
      <c r="AH61" s="386"/>
      <c r="AI61" s="371"/>
    </row>
    <row r="62" spans="1:35" ht="15" customHeight="1">
      <c r="A62" s="331"/>
      <c r="B62" s="333"/>
      <c r="C62" s="376"/>
      <c r="D62" s="366"/>
      <c r="E62" s="373"/>
      <c r="F62" s="367"/>
      <c r="G62" s="379"/>
      <c r="H62" s="346"/>
      <c r="I62" s="348"/>
      <c r="J62" s="353"/>
      <c r="K62" s="356"/>
      <c r="L62" s="353"/>
      <c r="M62" s="356"/>
      <c r="N62" s="379"/>
      <c r="O62" s="353"/>
      <c r="P62" s="356"/>
      <c r="Q62" s="353"/>
      <c r="R62" s="356"/>
      <c r="S62" s="346"/>
      <c r="T62" s="355"/>
      <c r="U62" s="348"/>
      <c r="V62" s="331"/>
      <c r="W62" s="379"/>
      <c r="X62" s="353"/>
      <c r="Y62" s="388"/>
      <c r="Z62" s="356"/>
      <c r="AA62" s="346">
        <v>6821</v>
      </c>
      <c r="AB62" s="355"/>
      <c r="AC62" s="355"/>
      <c r="AD62" s="348"/>
      <c r="AE62" s="382"/>
      <c r="AF62" s="383"/>
      <c r="AG62" s="353"/>
      <c r="AH62" s="356"/>
      <c r="AI62" s="371"/>
    </row>
    <row r="63" spans="1:35" ht="12.75">
      <c r="A63" s="331"/>
      <c r="B63" s="333"/>
      <c r="C63" s="376"/>
      <c r="D63" s="366"/>
      <c r="E63" s="373"/>
      <c r="F63" s="367"/>
      <c r="G63" s="379"/>
      <c r="H63" s="346"/>
      <c r="I63" s="348"/>
      <c r="J63" s="353"/>
      <c r="K63" s="356"/>
      <c r="L63" s="353"/>
      <c r="M63" s="356"/>
      <c r="N63" s="379"/>
      <c r="O63" s="353"/>
      <c r="P63" s="356"/>
      <c r="Q63" s="353"/>
      <c r="R63" s="356"/>
      <c r="S63" s="346"/>
      <c r="T63" s="355"/>
      <c r="U63" s="348"/>
      <c r="V63" s="331"/>
      <c r="W63" s="379"/>
      <c r="X63" s="353"/>
      <c r="Y63" s="388"/>
      <c r="Z63" s="356"/>
      <c r="AA63" s="353"/>
      <c r="AB63" s="354"/>
      <c r="AC63" s="354"/>
      <c r="AD63" s="356"/>
      <c r="AE63" s="382"/>
      <c r="AF63" s="383"/>
      <c r="AG63" s="353"/>
      <c r="AH63" s="356"/>
      <c r="AI63" s="371"/>
    </row>
    <row r="64" spans="1:35" ht="55.5" customHeight="1" thickBot="1">
      <c r="A64" s="330"/>
      <c r="B64" s="334"/>
      <c r="C64" s="377"/>
      <c r="D64" s="368"/>
      <c r="E64" s="374"/>
      <c r="F64" s="369"/>
      <c r="G64" s="380"/>
      <c r="H64" s="319"/>
      <c r="I64" s="321"/>
      <c r="J64" s="351"/>
      <c r="K64" s="352"/>
      <c r="L64" s="351"/>
      <c r="M64" s="352"/>
      <c r="N64" s="380"/>
      <c r="O64" s="351"/>
      <c r="P64" s="352"/>
      <c r="Q64" s="351"/>
      <c r="R64" s="352"/>
      <c r="S64" s="319"/>
      <c r="T64" s="320"/>
      <c r="U64" s="321"/>
      <c r="V64" s="330"/>
      <c r="W64" s="380"/>
      <c r="X64" s="351"/>
      <c r="Y64" s="357"/>
      <c r="Z64" s="352"/>
      <c r="AA64" s="351"/>
      <c r="AB64" s="357"/>
      <c r="AC64" s="357"/>
      <c r="AD64" s="352"/>
      <c r="AE64" s="384"/>
      <c r="AF64" s="385"/>
      <c r="AG64" s="351"/>
      <c r="AH64" s="352"/>
      <c r="AI64" s="371"/>
    </row>
    <row r="65" spans="1:35" ht="39.75" customHeight="1" thickBot="1">
      <c r="A65" s="329" t="s">
        <v>21</v>
      </c>
      <c r="B65" s="332" t="s">
        <v>22</v>
      </c>
      <c r="C65" s="375" t="s">
        <v>97</v>
      </c>
      <c r="D65" s="366" t="s">
        <v>5</v>
      </c>
      <c r="E65" s="373"/>
      <c r="F65" s="367"/>
      <c r="G65" s="331">
        <v>5111</v>
      </c>
      <c r="H65" s="346"/>
      <c r="I65" s="348"/>
      <c r="J65" s="346">
        <f>G65*34%</f>
        <v>1737.7400000000002</v>
      </c>
      <c r="K65" s="348"/>
      <c r="L65" s="346">
        <f>G65*0.44%</f>
        <v>22.488400000000002</v>
      </c>
      <c r="M65" s="348"/>
      <c r="N65" s="59">
        <f>G65*1.5%</f>
        <v>76.66499999999999</v>
      </c>
      <c r="O65" s="346">
        <f>G65*O10</f>
        <v>5693.654</v>
      </c>
      <c r="P65" s="348"/>
      <c r="Q65" s="346">
        <f>G65+J65+L65+N65+O65</f>
        <v>12641.5474</v>
      </c>
      <c r="R65" s="348"/>
      <c r="S65" s="427">
        <v>0</v>
      </c>
      <c r="T65" s="355"/>
      <c r="U65" s="348"/>
      <c r="V65" s="331">
        <f>Q65*S65</f>
        <v>0</v>
      </c>
      <c r="W65" s="19">
        <f>Q65+V65</f>
        <v>12641.5474</v>
      </c>
      <c r="X65" s="346">
        <f>W65</f>
        <v>12641.5474</v>
      </c>
      <c r="Y65" s="347"/>
      <c r="Z65" s="348"/>
      <c r="AA65" s="346">
        <v>6821</v>
      </c>
      <c r="AB65" s="347"/>
      <c r="AC65" s="347"/>
      <c r="AD65" s="348"/>
      <c r="AE65" s="349">
        <f>X65*20%</f>
        <v>2528.30948</v>
      </c>
      <c r="AF65" s="350"/>
      <c r="AG65" s="346">
        <f>X65+AE65</f>
        <v>15169.85688</v>
      </c>
      <c r="AH65" s="348"/>
      <c r="AI65" s="371"/>
    </row>
    <row r="66" spans="1:35" ht="13.5" customHeight="1" hidden="1" thickBot="1">
      <c r="A66" s="331"/>
      <c r="B66" s="333"/>
      <c r="C66" s="376"/>
      <c r="D66" s="366"/>
      <c r="E66" s="378"/>
      <c r="F66" s="367"/>
      <c r="G66" s="331"/>
      <c r="H66" s="346"/>
      <c r="I66" s="348"/>
      <c r="J66" s="346">
        <f>G66*34%</f>
        <v>0</v>
      </c>
      <c r="K66" s="348"/>
      <c r="L66" s="346">
        <f>G66*0.44%</f>
        <v>0</v>
      </c>
      <c r="M66" s="348"/>
      <c r="N66" s="19">
        <f>G66*1.5%</f>
        <v>0</v>
      </c>
      <c r="O66" s="346">
        <f>G66*O31</f>
        <v>0</v>
      </c>
      <c r="P66" s="348"/>
      <c r="Q66" s="346">
        <f>G66+J66+L66+N66+O66</f>
        <v>0</v>
      </c>
      <c r="R66" s="348"/>
      <c r="S66" s="346"/>
      <c r="T66" s="347"/>
      <c r="U66" s="348"/>
      <c r="V66" s="331"/>
      <c r="W66" s="19"/>
      <c r="X66" s="346">
        <f>W66</f>
        <v>0</v>
      </c>
      <c r="Y66" s="347"/>
      <c r="Z66" s="348"/>
      <c r="AA66" s="346">
        <v>6821</v>
      </c>
      <c r="AB66" s="347"/>
      <c r="AC66" s="347"/>
      <c r="AD66" s="348"/>
      <c r="AE66" s="349">
        <f>X66*20%</f>
        <v>0</v>
      </c>
      <c r="AF66" s="350"/>
      <c r="AG66" s="346">
        <f>X66+AE66</f>
        <v>0</v>
      </c>
      <c r="AH66" s="348"/>
      <c r="AI66" s="371"/>
    </row>
    <row r="67" spans="1:35" ht="13.5" customHeight="1" hidden="1" thickBot="1">
      <c r="A67" s="331"/>
      <c r="B67" s="333"/>
      <c r="C67" s="376"/>
      <c r="D67" s="366"/>
      <c r="E67" s="378"/>
      <c r="F67" s="367"/>
      <c r="G67" s="331"/>
      <c r="H67" s="346"/>
      <c r="I67" s="348"/>
      <c r="J67" s="346">
        <f>G67*34%</f>
        <v>0</v>
      </c>
      <c r="K67" s="348"/>
      <c r="L67" s="346">
        <f>G67*0.44%</f>
        <v>0</v>
      </c>
      <c r="M67" s="348"/>
      <c r="N67" s="19">
        <f>G67*1.5%</f>
        <v>0</v>
      </c>
      <c r="O67" s="346">
        <f>G67*O32</f>
        <v>0</v>
      </c>
      <c r="P67" s="348"/>
      <c r="Q67" s="346">
        <f>G67+J67+L67+N67+O67</f>
        <v>0</v>
      </c>
      <c r="R67" s="348"/>
      <c r="S67" s="346"/>
      <c r="T67" s="347"/>
      <c r="U67" s="348"/>
      <c r="V67" s="331"/>
      <c r="W67" s="19"/>
      <c r="X67" s="346">
        <f>W67</f>
        <v>0</v>
      </c>
      <c r="Y67" s="347"/>
      <c r="Z67" s="348"/>
      <c r="AA67" s="346">
        <v>6821</v>
      </c>
      <c r="AB67" s="347"/>
      <c r="AC67" s="347"/>
      <c r="AD67" s="348"/>
      <c r="AE67" s="349">
        <f>X67*20%</f>
        <v>0</v>
      </c>
      <c r="AF67" s="350"/>
      <c r="AG67" s="346">
        <f>X67+AE67</f>
        <v>0</v>
      </c>
      <c r="AH67" s="348"/>
      <c r="AI67" s="371"/>
    </row>
    <row r="68" spans="1:35" ht="13.5" customHeight="1" hidden="1" thickBot="1">
      <c r="A68" s="331"/>
      <c r="B68" s="333"/>
      <c r="C68" s="376"/>
      <c r="D68" s="366"/>
      <c r="E68" s="373"/>
      <c r="F68" s="367"/>
      <c r="G68" s="331"/>
      <c r="H68" s="346"/>
      <c r="I68" s="348"/>
      <c r="J68" s="346">
        <f>G68*34%</f>
        <v>0</v>
      </c>
      <c r="K68" s="348"/>
      <c r="L68" s="346">
        <f>G68*0.44%</f>
        <v>0</v>
      </c>
      <c r="M68" s="348"/>
      <c r="N68" s="19">
        <f>G68*1.5%</f>
        <v>0</v>
      </c>
      <c r="O68" s="346">
        <f>G68*O33</f>
        <v>0</v>
      </c>
      <c r="P68" s="348"/>
      <c r="Q68" s="346">
        <f>G68+J68+L68+N68+O68</f>
        <v>0</v>
      </c>
      <c r="R68" s="348"/>
      <c r="S68" s="346"/>
      <c r="T68" s="355"/>
      <c r="U68" s="348"/>
      <c r="V68" s="331"/>
      <c r="W68" s="19"/>
      <c r="X68" s="346">
        <f>W68</f>
        <v>0</v>
      </c>
      <c r="Y68" s="347"/>
      <c r="Z68" s="348"/>
      <c r="AA68" s="346">
        <v>6821</v>
      </c>
      <c r="AB68" s="347"/>
      <c r="AC68" s="347"/>
      <c r="AD68" s="348"/>
      <c r="AE68" s="349">
        <f>X68*20%</f>
        <v>0</v>
      </c>
      <c r="AF68" s="350"/>
      <c r="AG68" s="346">
        <f>X68+AE68</f>
        <v>0</v>
      </c>
      <c r="AH68" s="348"/>
      <c r="AI68" s="371"/>
    </row>
    <row r="69" spans="1:35" ht="15">
      <c r="A69" s="331"/>
      <c r="B69" s="333"/>
      <c r="C69" s="376"/>
      <c r="D69" s="364" t="s">
        <v>98</v>
      </c>
      <c r="E69" s="372"/>
      <c r="F69" s="365"/>
      <c r="G69" s="329">
        <v>4340</v>
      </c>
      <c r="H69" s="324"/>
      <c r="I69" s="326"/>
      <c r="J69" s="324">
        <f>G69*34%</f>
        <v>1475.6000000000001</v>
      </c>
      <c r="K69" s="386"/>
      <c r="L69" s="324">
        <f>G69*0.44%</f>
        <v>19.096</v>
      </c>
      <c r="M69" s="386"/>
      <c r="N69" s="329">
        <f>G69*1.5%</f>
        <v>65.1</v>
      </c>
      <c r="O69" s="324">
        <f>G69*O10</f>
        <v>4834.76</v>
      </c>
      <c r="P69" s="386"/>
      <c r="Q69" s="324">
        <f>G69+J69+L69+N69+O69</f>
        <v>10734.556</v>
      </c>
      <c r="R69" s="386"/>
      <c r="S69" s="370">
        <v>0</v>
      </c>
      <c r="T69" s="325"/>
      <c r="U69" s="326"/>
      <c r="V69" s="329">
        <f>Q69*S69</f>
        <v>0</v>
      </c>
      <c r="W69" s="329">
        <f>Q69+V69</f>
        <v>10734.556</v>
      </c>
      <c r="X69" s="324">
        <f>W69</f>
        <v>10734.556</v>
      </c>
      <c r="Y69" s="387"/>
      <c r="Z69" s="386"/>
      <c r="AA69" s="324"/>
      <c r="AB69" s="325"/>
      <c r="AC69" s="325"/>
      <c r="AD69" s="326"/>
      <c r="AE69" s="327">
        <f>X69*20%</f>
        <v>2146.9112</v>
      </c>
      <c r="AF69" s="386"/>
      <c r="AG69" s="324">
        <v>10880</v>
      </c>
      <c r="AH69" s="386"/>
      <c r="AI69" s="371"/>
    </row>
    <row r="70" spans="1:35" ht="15" customHeight="1">
      <c r="A70" s="331"/>
      <c r="B70" s="333"/>
      <c r="C70" s="376"/>
      <c r="D70" s="366"/>
      <c r="E70" s="373"/>
      <c r="F70" s="367"/>
      <c r="G70" s="379"/>
      <c r="H70" s="346"/>
      <c r="I70" s="348"/>
      <c r="J70" s="353"/>
      <c r="K70" s="356"/>
      <c r="L70" s="353"/>
      <c r="M70" s="356"/>
      <c r="N70" s="379"/>
      <c r="O70" s="353"/>
      <c r="P70" s="356"/>
      <c r="Q70" s="353"/>
      <c r="R70" s="356"/>
      <c r="S70" s="346"/>
      <c r="T70" s="355"/>
      <c r="U70" s="348"/>
      <c r="V70" s="331"/>
      <c r="W70" s="379"/>
      <c r="X70" s="353"/>
      <c r="Y70" s="388"/>
      <c r="Z70" s="356"/>
      <c r="AA70" s="346">
        <v>6821</v>
      </c>
      <c r="AB70" s="355"/>
      <c r="AC70" s="355"/>
      <c r="AD70" s="348"/>
      <c r="AE70" s="353"/>
      <c r="AF70" s="356"/>
      <c r="AG70" s="353"/>
      <c r="AH70" s="356"/>
      <c r="AI70" s="371"/>
    </row>
    <row r="71" spans="1:35" ht="12.75">
      <c r="A71" s="331"/>
      <c r="B71" s="333"/>
      <c r="C71" s="376"/>
      <c r="D71" s="366"/>
      <c r="E71" s="373"/>
      <c r="F71" s="367"/>
      <c r="G71" s="379"/>
      <c r="H71" s="346"/>
      <c r="I71" s="348"/>
      <c r="J71" s="353"/>
      <c r="K71" s="356"/>
      <c r="L71" s="353"/>
      <c r="M71" s="356"/>
      <c r="N71" s="379"/>
      <c r="O71" s="353"/>
      <c r="P71" s="356"/>
      <c r="Q71" s="353"/>
      <c r="R71" s="356"/>
      <c r="S71" s="346"/>
      <c r="T71" s="355"/>
      <c r="U71" s="348"/>
      <c r="V71" s="331"/>
      <c r="W71" s="379"/>
      <c r="X71" s="353"/>
      <c r="Y71" s="388"/>
      <c r="Z71" s="356"/>
      <c r="AA71" s="353"/>
      <c r="AB71" s="354"/>
      <c r="AC71" s="354"/>
      <c r="AD71" s="356"/>
      <c r="AE71" s="353"/>
      <c r="AF71" s="356"/>
      <c r="AG71" s="353"/>
      <c r="AH71" s="356"/>
      <c r="AI71" s="371"/>
    </row>
    <row r="72" spans="1:35" ht="12.75">
      <c r="A72" s="331"/>
      <c r="B72" s="333"/>
      <c r="C72" s="376"/>
      <c r="D72" s="366"/>
      <c r="E72" s="373"/>
      <c r="F72" s="367"/>
      <c r="G72" s="379"/>
      <c r="H72" s="346"/>
      <c r="I72" s="348"/>
      <c r="J72" s="353"/>
      <c r="K72" s="356"/>
      <c r="L72" s="353"/>
      <c r="M72" s="356"/>
      <c r="N72" s="379"/>
      <c r="O72" s="353"/>
      <c r="P72" s="356"/>
      <c r="Q72" s="353"/>
      <c r="R72" s="356"/>
      <c r="S72" s="346"/>
      <c r="T72" s="355"/>
      <c r="U72" s="348"/>
      <c r="V72" s="331"/>
      <c r="W72" s="379"/>
      <c r="X72" s="353"/>
      <c r="Y72" s="388"/>
      <c r="Z72" s="356"/>
      <c r="AA72" s="353"/>
      <c r="AB72" s="354"/>
      <c r="AC72" s="354"/>
      <c r="AD72" s="356"/>
      <c r="AE72" s="353"/>
      <c r="AF72" s="356"/>
      <c r="AG72" s="353"/>
      <c r="AH72" s="356"/>
      <c r="AI72" s="371"/>
    </row>
    <row r="73" spans="1:35" ht="13.5" thickBot="1">
      <c r="A73" s="330"/>
      <c r="B73" s="334"/>
      <c r="C73" s="377"/>
      <c r="D73" s="368"/>
      <c r="E73" s="374"/>
      <c r="F73" s="369"/>
      <c r="G73" s="380"/>
      <c r="H73" s="319"/>
      <c r="I73" s="321"/>
      <c r="J73" s="351"/>
      <c r="K73" s="352"/>
      <c r="L73" s="351"/>
      <c r="M73" s="352"/>
      <c r="N73" s="380"/>
      <c r="O73" s="351"/>
      <c r="P73" s="352"/>
      <c r="Q73" s="351"/>
      <c r="R73" s="352"/>
      <c r="S73" s="319"/>
      <c r="T73" s="320"/>
      <c r="U73" s="321"/>
      <c r="V73" s="330"/>
      <c r="W73" s="380"/>
      <c r="X73" s="351"/>
      <c r="Y73" s="357"/>
      <c r="Z73" s="352"/>
      <c r="AA73" s="351"/>
      <c r="AB73" s="357"/>
      <c r="AC73" s="357"/>
      <c r="AD73" s="352"/>
      <c r="AE73" s="351"/>
      <c r="AF73" s="352"/>
      <c r="AG73" s="351"/>
      <c r="AH73" s="352"/>
      <c r="AI73" s="371"/>
    </row>
    <row r="74" spans="1:35" ht="38.25" customHeight="1" thickBot="1">
      <c r="A74" s="329" t="s">
        <v>23</v>
      </c>
      <c r="B74" s="332" t="s">
        <v>105</v>
      </c>
      <c r="C74" s="375" t="s">
        <v>97</v>
      </c>
      <c r="D74" s="364" t="s">
        <v>5</v>
      </c>
      <c r="E74" s="372"/>
      <c r="F74" s="365"/>
      <c r="G74" s="329">
        <v>4340</v>
      </c>
      <c r="H74" s="324"/>
      <c r="I74" s="326"/>
      <c r="J74" s="346">
        <f>G74*34%</f>
        <v>1475.6000000000001</v>
      </c>
      <c r="K74" s="348"/>
      <c r="L74" s="346">
        <f>G74*0.44%</f>
        <v>19.096</v>
      </c>
      <c r="M74" s="348"/>
      <c r="N74" s="64">
        <f>G74*1.5%</f>
        <v>65.1</v>
      </c>
      <c r="O74" s="346">
        <f>G74*O10</f>
        <v>4834.76</v>
      </c>
      <c r="P74" s="348"/>
      <c r="Q74" s="346">
        <f>G74+J74+L74+N74+O74</f>
        <v>10734.556</v>
      </c>
      <c r="R74" s="348"/>
      <c r="S74" s="370">
        <v>0</v>
      </c>
      <c r="T74" s="325"/>
      <c r="U74" s="326"/>
      <c r="V74" s="329">
        <f>Q74*S74</f>
        <v>0</v>
      </c>
      <c r="W74" s="19">
        <f>Q74+V74</f>
        <v>10734.556</v>
      </c>
      <c r="X74" s="346">
        <f>W74</f>
        <v>10734.556</v>
      </c>
      <c r="Y74" s="347"/>
      <c r="Z74" s="348"/>
      <c r="AA74" s="346">
        <v>6821</v>
      </c>
      <c r="AB74" s="347"/>
      <c r="AC74" s="347"/>
      <c r="AD74" s="348"/>
      <c r="AE74" s="349">
        <f>X74*20%</f>
        <v>2146.9112</v>
      </c>
      <c r="AF74" s="350"/>
      <c r="AG74" s="346">
        <v>12880</v>
      </c>
      <c r="AH74" s="348"/>
      <c r="AI74" s="371"/>
    </row>
    <row r="75" spans="1:35" ht="5.25" customHeight="1" hidden="1" thickBot="1">
      <c r="A75" s="331"/>
      <c r="B75" s="333"/>
      <c r="C75" s="376"/>
      <c r="D75" s="366"/>
      <c r="E75" s="378"/>
      <c r="F75" s="367"/>
      <c r="G75" s="331"/>
      <c r="H75" s="346"/>
      <c r="I75" s="348"/>
      <c r="J75" s="346">
        <f>G75*34%</f>
        <v>0</v>
      </c>
      <c r="K75" s="348"/>
      <c r="L75" s="346">
        <f>G75*0.44%</f>
        <v>0</v>
      </c>
      <c r="M75" s="348"/>
      <c r="N75" s="19">
        <f>G75*1.5%</f>
        <v>0</v>
      </c>
      <c r="O75" s="346">
        <f>G75*104.9%</f>
        <v>0</v>
      </c>
      <c r="P75" s="348"/>
      <c r="Q75" s="346">
        <f>G75+J75+L75+N75+O75</f>
        <v>0</v>
      </c>
      <c r="R75" s="348"/>
      <c r="S75" s="346"/>
      <c r="T75" s="347"/>
      <c r="U75" s="348"/>
      <c r="V75" s="331"/>
      <c r="W75" s="19"/>
      <c r="X75" s="346">
        <f>W75</f>
        <v>0</v>
      </c>
      <c r="Y75" s="347"/>
      <c r="Z75" s="348"/>
      <c r="AA75" s="346">
        <v>6821</v>
      </c>
      <c r="AB75" s="347"/>
      <c r="AC75" s="347"/>
      <c r="AD75" s="348"/>
      <c r="AE75" s="349">
        <f>X75*20%</f>
        <v>0</v>
      </c>
      <c r="AF75" s="350"/>
      <c r="AG75" s="346">
        <f>X75+AE75</f>
        <v>0</v>
      </c>
      <c r="AH75" s="348"/>
      <c r="AI75" s="371"/>
    </row>
    <row r="76" spans="1:35" ht="13.5" customHeight="1" hidden="1" thickBot="1">
      <c r="A76" s="331"/>
      <c r="B76" s="333"/>
      <c r="C76" s="376"/>
      <c r="D76" s="366"/>
      <c r="E76" s="378"/>
      <c r="F76" s="367"/>
      <c r="G76" s="331"/>
      <c r="H76" s="346"/>
      <c r="I76" s="348"/>
      <c r="J76" s="346">
        <f>G76*34%</f>
        <v>0</v>
      </c>
      <c r="K76" s="348"/>
      <c r="L76" s="346">
        <f>G76*0.44%</f>
        <v>0</v>
      </c>
      <c r="M76" s="348"/>
      <c r="N76" s="19">
        <f>G76*1.5%</f>
        <v>0</v>
      </c>
      <c r="O76" s="346">
        <f>G76*104.9%</f>
        <v>0</v>
      </c>
      <c r="P76" s="348"/>
      <c r="Q76" s="346">
        <f>G76+J76+L76+N76+O76</f>
        <v>0</v>
      </c>
      <c r="R76" s="348"/>
      <c r="S76" s="346"/>
      <c r="T76" s="347"/>
      <c r="U76" s="348"/>
      <c r="V76" s="331"/>
      <c r="W76" s="19"/>
      <c r="X76" s="346">
        <f>W76</f>
        <v>0</v>
      </c>
      <c r="Y76" s="347"/>
      <c r="Z76" s="348"/>
      <c r="AA76" s="346">
        <v>6821</v>
      </c>
      <c r="AB76" s="347"/>
      <c r="AC76" s="347"/>
      <c r="AD76" s="348"/>
      <c r="AE76" s="349">
        <f>X76*20%</f>
        <v>0</v>
      </c>
      <c r="AF76" s="350"/>
      <c r="AG76" s="346">
        <f>X76+AE76</f>
        <v>0</v>
      </c>
      <c r="AH76" s="348"/>
      <c r="AI76" s="371"/>
    </row>
    <row r="77" spans="1:35" ht="13.5" customHeight="1" hidden="1" thickBot="1">
      <c r="A77" s="331"/>
      <c r="B77" s="333"/>
      <c r="C77" s="376"/>
      <c r="D77" s="366"/>
      <c r="E77" s="373"/>
      <c r="F77" s="367"/>
      <c r="G77" s="331"/>
      <c r="H77" s="346"/>
      <c r="I77" s="348"/>
      <c r="J77" s="346">
        <f>G77*34%</f>
        <v>0</v>
      </c>
      <c r="K77" s="348"/>
      <c r="L77" s="346">
        <f>G77*0.44%</f>
        <v>0</v>
      </c>
      <c r="M77" s="348"/>
      <c r="N77" s="19">
        <f>G77*1.5%</f>
        <v>0</v>
      </c>
      <c r="O77" s="346">
        <f>G77*104.9%</f>
        <v>0</v>
      </c>
      <c r="P77" s="348"/>
      <c r="Q77" s="346">
        <f>G77+J77+L77+N77+O77</f>
        <v>0</v>
      </c>
      <c r="R77" s="348"/>
      <c r="S77" s="346"/>
      <c r="T77" s="355"/>
      <c r="U77" s="348"/>
      <c r="V77" s="331"/>
      <c r="W77" s="19"/>
      <c r="X77" s="346">
        <f>W77</f>
        <v>0</v>
      </c>
      <c r="Y77" s="347"/>
      <c r="Z77" s="348"/>
      <c r="AA77" s="346">
        <v>6821</v>
      </c>
      <c r="AB77" s="347"/>
      <c r="AC77" s="347"/>
      <c r="AD77" s="348"/>
      <c r="AE77" s="349">
        <f>X77*20%</f>
        <v>0</v>
      </c>
      <c r="AF77" s="350"/>
      <c r="AG77" s="346">
        <f>X77+AE77</f>
        <v>0</v>
      </c>
      <c r="AH77" s="348"/>
      <c r="AI77" s="371"/>
    </row>
    <row r="78" spans="1:35" ht="15">
      <c r="A78" s="331"/>
      <c r="B78" s="333"/>
      <c r="C78" s="376"/>
      <c r="D78" s="364" t="s">
        <v>98</v>
      </c>
      <c r="E78" s="372"/>
      <c r="F78" s="365"/>
      <c r="G78" s="329">
        <v>3568</v>
      </c>
      <c r="H78" s="324"/>
      <c r="I78" s="326"/>
      <c r="J78" s="324">
        <f>G78*34%</f>
        <v>1213.1200000000001</v>
      </c>
      <c r="K78" s="386"/>
      <c r="L78" s="324">
        <f>G78*0.44%</f>
        <v>15.699200000000001</v>
      </c>
      <c r="M78" s="386"/>
      <c r="N78" s="329">
        <f>G78*1.5%</f>
        <v>53.519999999999996</v>
      </c>
      <c r="O78" s="324">
        <f>G78*O10</f>
        <v>3974.7520000000004</v>
      </c>
      <c r="P78" s="386"/>
      <c r="Q78" s="324">
        <f>G78+J78+L78+N78+O78</f>
        <v>8825.0912</v>
      </c>
      <c r="R78" s="386"/>
      <c r="S78" s="370">
        <v>0</v>
      </c>
      <c r="T78" s="325"/>
      <c r="U78" s="326"/>
      <c r="V78" s="329">
        <f>Q78*S78</f>
        <v>0</v>
      </c>
      <c r="W78" s="329">
        <f>Q78+V78</f>
        <v>8825.0912</v>
      </c>
      <c r="X78" s="324">
        <f>W78</f>
        <v>8825.0912</v>
      </c>
      <c r="Y78" s="387"/>
      <c r="Z78" s="386"/>
      <c r="AA78" s="324"/>
      <c r="AB78" s="325"/>
      <c r="AC78" s="325"/>
      <c r="AD78" s="326"/>
      <c r="AE78" s="327">
        <f>X78*20%</f>
        <v>1765.0182400000003</v>
      </c>
      <c r="AF78" s="381"/>
      <c r="AG78" s="324">
        <v>9590</v>
      </c>
      <c r="AH78" s="386"/>
      <c r="AI78" s="371"/>
    </row>
    <row r="79" spans="1:35" ht="15" customHeight="1">
      <c r="A79" s="331"/>
      <c r="B79" s="333"/>
      <c r="C79" s="376"/>
      <c r="D79" s="366"/>
      <c r="E79" s="373"/>
      <c r="F79" s="367"/>
      <c r="G79" s="379"/>
      <c r="H79" s="346"/>
      <c r="I79" s="348"/>
      <c r="J79" s="353"/>
      <c r="K79" s="356"/>
      <c r="L79" s="353"/>
      <c r="M79" s="356"/>
      <c r="N79" s="379"/>
      <c r="O79" s="353"/>
      <c r="P79" s="356"/>
      <c r="Q79" s="353"/>
      <c r="R79" s="356"/>
      <c r="S79" s="346"/>
      <c r="T79" s="355"/>
      <c r="U79" s="348"/>
      <c r="V79" s="331"/>
      <c r="W79" s="379"/>
      <c r="X79" s="353"/>
      <c r="Y79" s="388"/>
      <c r="Z79" s="356"/>
      <c r="AA79" s="346">
        <v>6821</v>
      </c>
      <c r="AB79" s="355"/>
      <c r="AC79" s="355"/>
      <c r="AD79" s="348"/>
      <c r="AE79" s="382"/>
      <c r="AF79" s="383"/>
      <c r="AG79" s="353"/>
      <c r="AH79" s="356"/>
      <c r="AI79" s="371"/>
    </row>
    <row r="80" spans="1:35" ht="12.75">
      <c r="A80" s="331"/>
      <c r="B80" s="333"/>
      <c r="C80" s="376"/>
      <c r="D80" s="366"/>
      <c r="E80" s="373"/>
      <c r="F80" s="367"/>
      <c r="G80" s="379"/>
      <c r="H80" s="346"/>
      <c r="I80" s="348"/>
      <c r="J80" s="353"/>
      <c r="K80" s="356"/>
      <c r="L80" s="353"/>
      <c r="M80" s="356"/>
      <c r="N80" s="379"/>
      <c r="O80" s="353"/>
      <c r="P80" s="356"/>
      <c r="Q80" s="353"/>
      <c r="R80" s="356"/>
      <c r="S80" s="346"/>
      <c r="T80" s="355"/>
      <c r="U80" s="348"/>
      <c r="V80" s="331"/>
      <c r="W80" s="379"/>
      <c r="X80" s="353"/>
      <c r="Y80" s="388"/>
      <c r="Z80" s="356"/>
      <c r="AA80" s="353"/>
      <c r="AB80" s="354"/>
      <c r="AC80" s="354"/>
      <c r="AD80" s="356"/>
      <c r="AE80" s="382"/>
      <c r="AF80" s="383"/>
      <c r="AG80" s="353"/>
      <c r="AH80" s="356"/>
      <c r="AI80" s="371"/>
    </row>
    <row r="81" spans="1:35" ht="12.75">
      <c r="A81" s="331"/>
      <c r="B81" s="333"/>
      <c r="C81" s="376"/>
      <c r="D81" s="366"/>
      <c r="E81" s="373"/>
      <c r="F81" s="367"/>
      <c r="G81" s="379"/>
      <c r="H81" s="346"/>
      <c r="I81" s="348"/>
      <c r="J81" s="353"/>
      <c r="K81" s="356"/>
      <c r="L81" s="353"/>
      <c r="M81" s="356"/>
      <c r="N81" s="379"/>
      <c r="O81" s="353"/>
      <c r="P81" s="356"/>
      <c r="Q81" s="353"/>
      <c r="R81" s="356"/>
      <c r="S81" s="346"/>
      <c r="T81" s="355"/>
      <c r="U81" s="348"/>
      <c r="V81" s="331"/>
      <c r="W81" s="379"/>
      <c r="X81" s="353"/>
      <c r="Y81" s="388"/>
      <c r="Z81" s="356"/>
      <c r="AA81" s="353"/>
      <c r="AB81" s="354"/>
      <c r="AC81" s="354"/>
      <c r="AD81" s="356"/>
      <c r="AE81" s="382"/>
      <c r="AF81" s="383"/>
      <c r="AG81" s="353"/>
      <c r="AH81" s="356"/>
      <c r="AI81" s="371"/>
    </row>
    <row r="82" spans="1:35" ht="13.5" thickBot="1">
      <c r="A82" s="330"/>
      <c r="B82" s="334"/>
      <c r="C82" s="377"/>
      <c r="D82" s="368"/>
      <c r="E82" s="374"/>
      <c r="F82" s="369"/>
      <c r="G82" s="380"/>
      <c r="H82" s="319"/>
      <c r="I82" s="321"/>
      <c r="J82" s="351"/>
      <c r="K82" s="352"/>
      <c r="L82" s="351"/>
      <c r="M82" s="352"/>
      <c r="N82" s="380"/>
      <c r="O82" s="351"/>
      <c r="P82" s="352"/>
      <c r="Q82" s="351"/>
      <c r="R82" s="352"/>
      <c r="S82" s="319"/>
      <c r="T82" s="320"/>
      <c r="U82" s="321"/>
      <c r="V82" s="330"/>
      <c r="W82" s="380"/>
      <c r="X82" s="351"/>
      <c r="Y82" s="357"/>
      <c r="Z82" s="352"/>
      <c r="AA82" s="351"/>
      <c r="AB82" s="357"/>
      <c r="AC82" s="357"/>
      <c r="AD82" s="352"/>
      <c r="AE82" s="384"/>
      <c r="AF82" s="385"/>
      <c r="AG82" s="351"/>
      <c r="AH82" s="352"/>
      <c r="AI82" s="371"/>
    </row>
    <row r="83" spans="1:35" ht="45.75" customHeight="1" thickBot="1">
      <c r="A83" s="329" t="s">
        <v>25</v>
      </c>
      <c r="B83" s="332" t="s">
        <v>26</v>
      </c>
      <c r="C83" s="375" t="s">
        <v>97</v>
      </c>
      <c r="D83" s="364" t="s">
        <v>5</v>
      </c>
      <c r="E83" s="372"/>
      <c r="F83" s="365"/>
      <c r="G83" s="329">
        <v>7715</v>
      </c>
      <c r="H83" s="324"/>
      <c r="I83" s="326"/>
      <c r="J83" s="346">
        <f>G83*34%</f>
        <v>2623.1000000000004</v>
      </c>
      <c r="K83" s="348"/>
      <c r="L83" s="346">
        <f>G83*0.44%</f>
        <v>33.946000000000005</v>
      </c>
      <c r="M83" s="348"/>
      <c r="N83" s="64">
        <f>G83*1.5%</f>
        <v>115.725</v>
      </c>
      <c r="O83" s="346">
        <f>G83*O10</f>
        <v>8594.51</v>
      </c>
      <c r="P83" s="348"/>
      <c r="Q83" s="346">
        <f>G83+J83+L83+N83+O83</f>
        <v>19082.281000000003</v>
      </c>
      <c r="R83" s="348"/>
      <c r="S83" s="102">
        <v>0</v>
      </c>
      <c r="T83" s="81"/>
      <c r="U83" s="81"/>
      <c r="V83" s="58">
        <f>Q83*S83</f>
        <v>0</v>
      </c>
      <c r="W83" s="19">
        <f>Q83+V83</f>
        <v>19082.281000000003</v>
      </c>
      <c r="X83" s="346">
        <f>W83</f>
        <v>19082.281000000003</v>
      </c>
      <c r="Y83" s="347"/>
      <c r="Z83" s="348"/>
      <c r="AA83" s="346">
        <v>6821</v>
      </c>
      <c r="AB83" s="347"/>
      <c r="AC83" s="347"/>
      <c r="AD83" s="348"/>
      <c r="AE83" s="349">
        <f>X83*20%</f>
        <v>3816.4562000000005</v>
      </c>
      <c r="AF83" s="350"/>
      <c r="AG83" s="346">
        <v>22890</v>
      </c>
      <c r="AH83" s="348"/>
      <c r="AI83" s="371"/>
    </row>
    <row r="84" spans="1:35" ht="13.5" customHeight="1" hidden="1" thickBot="1">
      <c r="A84" s="331"/>
      <c r="B84" s="333"/>
      <c r="C84" s="376"/>
      <c r="D84" s="366"/>
      <c r="E84" s="378"/>
      <c r="F84" s="367"/>
      <c r="G84" s="331"/>
      <c r="H84" s="346"/>
      <c r="I84" s="348"/>
      <c r="J84" s="346">
        <f>G84*34%</f>
        <v>0</v>
      </c>
      <c r="K84" s="348"/>
      <c r="L84" s="346">
        <f>G84*0.44%</f>
        <v>0</v>
      </c>
      <c r="M84" s="348"/>
      <c r="N84" s="19">
        <f>G84*1.5%</f>
        <v>0</v>
      </c>
      <c r="O84" s="346">
        <f>G84*104.9%</f>
        <v>0</v>
      </c>
      <c r="P84" s="348"/>
      <c r="Q84" s="346">
        <f>G84+J84+L84+N84+O84</f>
        <v>0</v>
      </c>
      <c r="R84" s="348"/>
      <c r="S84" s="80"/>
      <c r="T84" s="81"/>
      <c r="U84" s="81"/>
      <c r="V84" s="52"/>
      <c r="W84" s="19"/>
      <c r="X84" s="346">
        <f>W84</f>
        <v>0</v>
      </c>
      <c r="Y84" s="347"/>
      <c r="Z84" s="348"/>
      <c r="AA84" s="346">
        <v>6821</v>
      </c>
      <c r="AB84" s="347"/>
      <c r="AC84" s="347"/>
      <c r="AD84" s="348"/>
      <c r="AE84" s="349">
        <f>X84*20%</f>
        <v>0</v>
      </c>
      <c r="AF84" s="350"/>
      <c r="AG84" s="346">
        <f>X84+AE84</f>
        <v>0</v>
      </c>
      <c r="AH84" s="348"/>
      <c r="AI84" s="371"/>
    </row>
    <row r="85" spans="1:35" ht="13.5" customHeight="1" hidden="1" thickBot="1">
      <c r="A85" s="331"/>
      <c r="B85" s="333"/>
      <c r="C85" s="376"/>
      <c r="D85" s="366"/>
      <c r="E85" s="378"/>
      <c r="F85" s="367"/>
      <c r="G85" s="331"/>
      <c r="H85" s="346"/>
      <c r="I85" s="348"/>
      <c r="J85" s="346">
        <f>G85*34%</f>
        <v>0</v>
      </c>
      <c r="K85" s="348"/>
      <c r="L85" s="346">
        <f>G85*0.44%</f>
        <v>0</v>
      </c>
      <c r="M85" s="348"/>
      <c r="N85" s="19">
        <f>G85*1.5%</f>
        <v>0</v>
      </c>
      <c r="O85" s="346">
        <f>G85*104.9%</f>
        <v>0</v>
      </c>
      <c r="P85" s="348"/>
      <c r="Q85" s="346">
        <f>G85+J85+L85+N85+O85</f>
        <v>0</v>
      </c>
      <c r="R85" s="348"/>
      <c r="S85" s="80"/>
      <c r="T85" s="81"/>
      <c r="U85" s="81"/>
      <c r="V85" s="52"/>
      <c r="W85" s="19"/>
      <c r="X85" s="346">
        <f>W85</f>
        <v>0</v>
      </c>
      <c r="Y85" s="347"/>
      <c r="Z85" s="348"/>
      <c r="AA85" s="346">
        <v>6821</v>
      </c>
      <c r="AB85" s="347"/>
      <c r="AC85" s="347"/>
      <c r="AD85" s="348"/>
      <c r="AE85" s="349">
        <f>X85*20%</f>
        <v>0</v>
      </c>
      <c r="AF85" s="350"/>
      <c r="AG85" s="346">
        <f>X85+AE85</f>
        <v>0</v>
      </c>
      <c r="AH85" s="348"/>
      <c r="AI85" s="371"/>
    </row>
    <row r="86" spans="1:35" ht="13.5" customHeight="1" hidden="1" thickBot="1">
      <c r="A86" s="331"/>
      <c r="B86" s="333"/>
      <c r="C86" s="376"/>
      <c r="D86" s="366"/>
      <c r="E86" s="373"/>
      <c r="F86" s="367"/>
      <c r="G86" s="331"/>
      <c r="H86" s="346"/>
      <c r="I86" s="348"/>
      <c r="J86" s="346">
        <f>G86*34%</f>
        <v>0</v>
      </c>
      <c r="K86" s="348"/>
      <c r="L86" s="346">
        <f>G86*0.44%</f>
        <v>0</v>
      </c>
      <c r="M86" s="348"/>
      <c r="N86" s="19">
        <f>G86*1.5%</f>
        <v>0</v>
      </c>
      <c r="O86" s="346">
        <f>G86*104.9%</f>
        <v>0</v>
      </c>
      <c r="P86" s="348"/>
      <c r="Q86" s="346">
        <f>G86+J86+L86+N86+O86</f>
        <v>0</v>
      </c>
      <c r="R86" s="348"/>
      <c r="S86" s="80"/>
      <c r="T86" s="81"/>
      <c r="U86" s="81"/>
      <c r="V86" s="52"/>
      <c r="W86" s="19"/>
      <c r="X86" s="346">
        <f>W86</f>
        <v>0</v>
      </c>
      <c r="Y86" s="347"/>
      <c r="Z86" s="348"/>
      <c r="AA86" s="346">
        <v>6821</v>
      </c>
      <c r="AB86" s="347"/>
      <c r="AC86" s="347"/>
      <c r="AD86" s="348"/>
      <c r="AE86" s="349">
        <f>X86*20%</f>
        <v>0</v>
      </c>
      <c r="AF86" s="350"/>
      <c r="AG86" s="346">
        <f>X86+AE86</f>
        <v>0</v>
      </c>
      <c r="AH86" s="348"/>
      <c r="AI86" s="371"/>
    </row>
    <row r="87" spans="1:35" ht="15">
      <c r="A87" s="331"/>
      <c r="B87" s="333"/>
      <c r="C87" s="376"/>
      <c r="D87" s="364" t="s">
        <v>98</v>
      </c>
      <c r="E87" s="372"/>
      <c r="F87" s="365"/>
      <c r="G87" s="329">
        <v>6172</v>
      </c>
      <c r="H87" s="324"/>
      <c r="I87" s="326"/>
      <c r="J87" s="324">
        <f>G87*34%</f>
        <v>2098.48</v>
      </c>
      <c r="K87" s="386"/>
      <c r="L87" s="324">
        <f>G87*0.44%</f>
        <v>27.1568</v>
      </c>
      <c r="M87" s="386"/>
      <c r="N87" s="329">
        <f>G87*1.5%</f>
        <v>92.58</v>
      </c>
      <c r="O87" s="324">
        <f>G87*O10</f>
        <v>6875.608</v>
      </c>
      <c r="P87" s="386"/>
      <c r="Q87" s="324">
        <f>G87+J87+L87+N87+O87</f>
        <v>15265.8248</v>
      </c>
      <c r="R87" s="386"/>
      <c r="S87" s="431">
        <v>0</v>
      </c>
      <c r="T87" s="81"/>
      <c r="U87" s="81"/>
      <c r="V87" s="329">
        <f>Q87*S87</f>
        <v>0</v>
      </c>
      <c r="W87" s="329">
        <f>Q87+V87</f>
        <v>15265.8248</v>
      </c>
      <c r="X87" s="324">
        <f>W87</f>
        <v>15265.8248</v>
      </c>
      <c r="Y87" s="387"/>
      <c r="Z87" s="386"/>
      <c r="AA87" s="428"/>
      <c r="AB87" s="429"/>
      <c r="AC87" s="429"/>
      <c r="AD87" s="430"/>
      <c r="AE87" s="327">
        <f>X87*20%</f>
        <v>3053.16496</v>
      </c>
      <c r="AF87" s="381"/>
      <c r="AG87" s="324">
        <v>18320</v>
      </c>
      <c r="AH87" s="386"/>
      <c r="AI87" s="371"/>
    </row>
    <row r="88" spans="1:35" ht="15" customHeight="1">
      <c r="A88" s="331"/>
      <c r="B88" s="333"/>
      <c r="C88" s="376"/>
      <c r="D88" s="366"/>
      <c r="E88" s="373"/>
      <c r="F88" s="367"/>
      <c r="G88" s="379"/>
      <c r="H88" s="346"/>
      <c r="I88" s="348"/>
      <c r="J88" s="353"/>
      <c r="K88" s="356"/>
      <c r="L88" s="353"/>
      <c r="M88" s="356"/>
      <c r="N88" s="379"/>
      <c r="O88" s="353"/>
      <c r="P88" s="356"/>
      <c r="Q88" s="353"/>
      <c r="R88" s="356"/>
      <c r="S88" s="331"/>
      <c r="T88" s="81"/>
      <c r="U88" s="81"/>
      <c r="V88" s="331"/>
      <c r="W88" s="379"/>
      <c r="X88" s="353"/>
      <c r="Y88" s="388"/>
      <c r="Z88" s="356"/>
      <c r="AA88" s="346">
        <v>6821</v>
      </c>
      <c r="AB88" s="355"/>
      <c r="AC88" s="355"/>
      <c r="AD88" s="348"/>
      <c r="AE88" s="382"/>
      <c r="AF88" s="383"/>
      <c r="AG88" s="353"/>
      <c r="AH88" s="356"/>
      <c r="AI88" s="371"/>
    </row>
    <row r="89" spans="1:35" ht="15">
      <c r="A89" s="331"/>
      <c r="B89" s="333"/>
      <c r="C89" s="376"/>
      <c r="D89" s="366"/>
      <c r="E89" s="373"/>
      <c r="F89" s="367"/>
      <c r="G89" s="379"/>
      <c r="H89" s="346"/>
      <c r="I89" s="348"/>
      <c r="J89" s="353"/>
      <c r="K89" s="356"/>
      <c r="L89" s="353"/>
      <c r="M89" s="356"/>
      <c r="N89" s="379"/>
      <c r="O89" s="353"/>
      <c r="P89" s="356"/>
      <c r="Q89" s="353"/>
      <c r="R89" s="356"/>
      <c r="S89" s="331"/>
      <c r="T89" s="81"/>
      <c r="U89" s="81"/>
      <c r="V89" s="331"/>
      <c r="W89" s="379"/>
      <c r="X89" s="353"/>
      <c r="Y89" s="388"/>
      <c r="Z89" s="356"/>
      <c r="AA89" s="353"/>
      <c r="AB89" s="354"/>
      <c r="AC89" s="354"/>
      <c r="AD89" s="356"/>
      <c r="AE89" s="382"/>
      <c r="AF89" s="383"/>
      <c r="AG89" s="353"/>
      <c r="AH89" s="356"/>
      <c r="AI89" s="371"/>
    </row>
    <row r="90" spans="1:35" ht="15">
      <c r="A90" s="331"/>
      <c r="B90" s="333"/>
      <c r="C90" s="376"/>
      <c r="D90" s="366"/>
      <c r="E90" s="373"/>
      <c r="F90" s="367"/>
      <c r="G90" s="379"/>
      <c r="H90" s="346"/>
      <c r="I90" s="348"/>
      <c r="J90" s="353"/>
      <c r="K90" s="356"/>
      <c r="L90" s="353"/>
      <c r="M90" s="356"/>
      <c r="N90" s="379"/>
      <c r="O90" s="353"/>
      <c r="P90" s="356"/>
      <c r="Q90" s="353"/>
      <c r="R90" s="356"/>
      <c r="S90" s="331"/>
      <c r="T90" s="81"/>
      <c r="U90" s="81"/>
      <c r="V90" s="331"/>
      <c r="W90" s="379"/>
      <c r="X90" s="353"/>
      <c r="Y90" s="388"/>
      <c r="Z90" s="356"/>
      <c r="AA90" s="353"/>
      <c r="AB90" s="354"/>
      <c r="AC90" s="354"/>
      <c r="AD90" s="356"/>
      <c r="AE90" s="382"/>
      <c r="AF90" s="383"/>
      <c r="AG90" s="353"/>
      <c r="AH90" s="356"/>
      <c r="AI90" s="371"/>
    </row>
    <row r="91" spans="1:35" ht="15.75" thickBot="1">
      <c r="A91" s="330"/>
      <c r="B91" s="334"/>
      <c r="C91" s="377"/>
      <c r="D91" s="368"/>
      <c r="E91" s="374"/>
      <c r="F91" s="369"/>
      <c r="G91" s="380"/>
      <c r="H91" s="319"/>
      <c r="I91" s="321"/>
      <c r="J91" s="351"/>
      <c r="K91" s="352"/>
      <c r="L91" s="351"/>
      <c r="M91" s="352"/>
      <c r="N91" s="380"/>
      <c r="O91" s="351"/>
      <c r="P91" s="352"/>
      <c r="Q91" s="351"/>
      <c r="R91" s="352"/>
      <c r="S91" s="330"/>
      <c r="T91" s="81"/>
      <c r="U91" s="81"/>
      <c r="V91" s="330"/>
      <c r="W91" s="380"/>
      <c r="X91" s="351"/>
      <c r="Y91" s="357"/>
      <c r="Z91" s="352"/>
      <c r="AA91" s="351"/>
      <c r="AB91" s="357"/>
      <c r="AC91" s="357"/>
      <c r="AD91" s="352"/>
      <c r="AE91" s="384"/>
      <c r="AF91" s="385"/>
      <c r="AG91" s="351"/>
      <c r="AH91" s="352"/>
      <c r="AI91" s="371"/>
    </row>
    <row r="92" spans="1:35" ht="42" customHeight="1" thickBot="1">
      <c r="A92" s="329" t="s">
        <v>106</v>
      </c>
      <c r="B92" s="332" t="s">
        <v>107</v>
      </c>
      <c r="C92" s="375" t="s">
        <v>97</v>
      </c>
      <c r="D92" s="364" t="s">
        <v>5</v>
      </c>
      <c r="E92" s="372"/>
      <c r="F92" s="365"/>
      <c r="G92" s="329">
        <v>1929</v>
      </c>
      <c r="H92" s="324"/>
      <c r="I92" s="326"/>
      <c r="J92" s="346">
        <f>G92*34%</f>
        <v>655.86</v>
      </c>
      <c r="K92" s="348"/>
      <c r="L92" s="346">
        <f>G92*0.44%</f>
        <v>8.4876</v>
      </c>
      <c r="M92" s="348"/>
      <c r="N92" s="64">
        <f>G92*1.5%</f>
        <v>28.935</v>
      </c>
      <c r="O92" s="346">
        <f>G92*O10</f>
        <v>2148.9060000000004</v>
      </c>
      <c r="P92" s="348"/>
      <c r="Q92" s="346">
        <f>G92+J92+L92+N92+O92</f>
        <v>4771.1886</v>
      </c>
      <c r="R92" s="348"/>
      <c r="S92" s="103">
        <v>0</v>
      </c>
      <c r="T92" s="81"/>
      <c r="U92" s="81"/>
      <c r="V92" s="64">
        <f>Q92*S92</f>
        <v>0</v>
      </c>
      <c r="W92" s="19">
        <f>Q92+V92</f>
        <v>4771.1886</v>
      </c>
      <c r="X92" s="346">
        <f>W92</f>
        <v>4771.1886</v>
      </c>
      <c r="Y92" s="347"/>
      <c r="Z92" s="348"/>
      <c r="AA92" s="346">
        <v>6821</v>
      </c>
      <c r="AB92" s="347"/>
      <c r="AC92" s="347"/>
      <c r="AD92" s="348"/>
      <c r="AE92" s="349">
        <f>X92*20%</f>
        <v>954.2377200000001</v>
      </c>
      <c r="AF92" s="350"/>
      <c r="AG92" s="346">
        <v>5720</v>
      </c>
      <c r="AH92" s="348"/>
      <c r="AI92" s="371"/>
    </row>
    <row r="93" spans="1:35" ht="13.5" customHeight="1" hidden="1" thickBot="1">
      <c r="A93" s="331"/>
      <c r="B93" s="333"/>
      <c r="C93" s="376"/>
      <c r="D93" s="366"/>
      <c r="E93" s="378"/>
      <c r="F93" s="367"/>
      <c r="G93" s="331"/>
      <c r="H93" s="346"/>
      <c r="I93" s="348"/>
      <c r="J93" s="346">
        <f>G93*34%</f>
        <v>0</v>
      </c>
      <c r="K93" s="348"/>
      <c r="L93" s="346">
        <f>G93*0.44%</f>
        <v>0</v>
      </c>
      <c r="M93" s="348"/>
      <c r="N93" s="19">
        <f>G93*1.5%</f>
        <v>0</v>
      </c>
      <c r="O93" s="346">
        <f>G93*104.9%</f>
        <v>0</v>
      </c>
      <c r="P93" s="348"/>
      <c r="Q93" s="346">
        <f>G93+J93+L93+N93+O93</f>
        <v>0</v>
      </c>
      <c r="R93" s="348"/>
      <c r="S93" s="80"/>
      <c r="T93" s="81"/>
      <c r="U93" s="81"/>
      <c r="V93" s="52"/>
      <c r="W93" s="19"/>
      <c r="X93" s="346">
        <f>W93</f>
        <v>0</v>
      </c>
      <c r="Y93" s="347"/>
      <c r="Z93" s="348"/>
      <c r="AA93" s="346">
        <v>6821</v>
      </c>
      <c r="AB93" s="347"/>
      <c r="AC93" s="347"/>
      <c r="AD93" s="348"/>
      <c r="AE93" s="349">
        <f>X93*20%</f>
        <v>0</v>
      </c>
      <c r="AF93" s="350"/>
      <c r="AG93" s="346">
        <f>X93+AE93</f>
        <v>0</v>
      </c>
      <c r="AH93" s="348"/>
      <c r="AI93" s="371"/>
    </row>
    <row r="94" spans="1:35" ht="13.5" customHeight="1" hidden="1" thickBot="1">
      <c r="A94" s="331"/>
      <c r="B94" s="333"/>
      <c r="C94" s="376"/>
      <c r="D94" s="366"/>
      <c r="E94" s="373"/>
      <c r="F94" s="367"/>
      <c r="G94" s="331"/>
      <c r="H94" s="346"/>
      <c r="I94" s="348"/>
      <c r="J94" s="346">
        <f>G94*34%</f>
        <v>0</v>
      </c>
      <c r="K94" s="348"/>
      <c r="L94" s="346">
        <f>G94*0.44%</f>
        <v>0</v>
      </c>
      <c r="M94" s="348"/>
      <c r="N94" s="19">
        <f>G94*1.5%</f>
        <v>0</v>
      </c>
      <c r="O94" s="346">
        <f>G94*104.9%</f>
        <v>0</v>
      </c>
      <c r="P94" s="348"/>
      <c r="Q94" s="346">
        <f>G94+J94+L94+N94+O94</f>
        <v>0</v>
      </c>
      <c r="R94" s="348"/>
      <c r="S94" s="80"/>
      <c r="T94" s="81"/>
      <c r="U94" s="81"/>
      <c r="V94" s="52"/>
      <c r="W94" s="19"/>
      <c r="X94" s="346">
        <f>W94</f>
        <v>0</v>
      </c>
      <c r="Y94" s="347"/>
      <c r="Z94" s="348"/>
      <c r="AA94" s="346">
        <v>6821</v>
      </c>
      <c r="AB94" s="347"/>
      <c r="AC94" s="347"/>
      <c r="AD94" s="348"/>
      <c r="AE94" s="349">
        <f>X94*20%</f>
        <v>0</v>
      </c>
      <c r="AF94" s="350"/>
      <c r="AG94" s="346">
        <f>X94+AE94</f>
        <v>0</v>
      </c>
      <c r="AH94" s="348"/>
      <c r="AI94" s="371"/>
    </row>
    <row r="95" spans="1:35" ht="15">
      <c r="A95" s="331"/>
      <c r="B95" s="333"/>
      <c r="C95" s="376"/>
      <c r="D95" s="364" t="s">
        <v>98</v>
      </c>
      <c r="E95" s="372"/>
      <c r="F95" s="365"/>
      <c r="G95" s="329">
        <v>1639</v>
      </c>
      <c r="H95" s="324"/>
      <c r="I95" s="326"/>
      <c r="J95" s="324">
        <f>G95*34%</f>
        <v>557.26</v>
      </c>
      <c r="K95" s="386"/>
      <c r="L95" s="324">
        <f>G95*0.44%</f>
        <v>7.211600000000001</v>
      </c>
      <c r="M95" s="386"/>
      <c r="N95" s="329">
        <f>G95*1.5%</f>
        <v>24.585</v>
      </c>
      <c r="O95" s="324">
        <f>G95*O10</f>
        <v>1825.8460000000002</v>
      </c>
      <c r="P95" s="386"/>
      <c r="Q95" s="324">
        <f>G95+J95+L95+N95+O95</f>
        <v>4053.9026000000003</v>
      </c>
      <c r="R95" s="386"/>
      <c r="S95" s="427">
        <v>0</v>
      </c>
      <c r="T95" s="81"/>
      <c r="U95" s="81"/>
      <c r="V95" s="331">
        <f>Q95*S95</f>
        <v>0</v>
      </c>
      <c r="W95" s="329">
        <f>Q95+V95</f>
        <v>4053.9026000000003</v>
      </c>
      <c r="X95" s="324">
        <f>W95</f>
        <v>4053.9026000000003</v>
      </c>
      <c r="Y95" s="387"/>
      <c r="Z95" s="386"/>
      <c r="AA95" s="428"/>
      <c r="AB95" s="429"/>
      <c r="AC95" s="429"/>
      <c r="AD95" s="430"/>
      <c r="AE95" s="327">
        <f>X95*20%</f>
        <v>810.7805200000001</v>
      </c>
      <c r="AF95" s="381"/>
      <c r="AG95" s="324">
        <v>4860</v>
      </c>
      <c r="AH95" s="386"/>
      <c r="AI95" s="371"/>
    </row>
    <row r="96" spans="1:35" ht="15" customHeight="1">
      <c r="A96" s="331"/>
      <c r="B96" s="333"/>
      <c r="C96" s="376"/>
      <c r="D96" s="366"/>
      <c r="E96" s="373"/>
      <c r="F96" s="367"/>
      <c r="G96" s="379"/>
      <c r="H96" s="346"/>
      <c r="I96" s="348"/>
      <c r="J96" s="353"/>
      <c r="K96" s="356"/>
      <c r="L96" s="353"/>
      <c r="M96" s="356"/>
      <c r="N96" s="379"/>
      <c r="O96" s="353"/>
      <c r="P96" s="356"/>
      <c r="Q96" s="353"/>
      <c r="R96" s="356"/>
      <c r="S96" s="346"/>
      <c r="T96" s="81"/>
      <c r="U96" s="81"/>
      <c r="V96" s="331"/>
      <c r="W96" s="379"/>
      <c r="X96" s="353"/>
      <c r="Y96" s="388"/>
      <c r="Z96" s="356"/>
      <c r="AA96" s="346">
        <v>6821</v>
      </c>
      <c r="AB96" s="355"/>
      <c r="AC96" s="355"/>
      <c r="AD96" s="348"/>
      <c r="AE96" s="382"/>
      <c r="AF96" s="383"/>
      <c r="AG96" s="353"/>
      <c r="AH96" s="356"/>
      <c r="AI96" s="371"/>
    </row>
    <row r="97" spans="1:35" ht="15" customHeight="1">
      <c r="A97" s="331"/>
      <c r="B97" s="333"/>
      <c r="C97" s="376"/>
      <c r="D97" s="366"/>
      <c r="E97" s="373"/>
      <c r="F97" s="367"/>
      <c r="G97" s="379"/>
      <c r="H97" s="346"/>
      <c r="I97" s="348"/>
      <c r="J97" s="353"/>
      <c r="K97" s="356"/>
      <c r="L97" s="353"/>
      <c r="M97" s="356"/>
      <c r="N97" s="379"/>
      <c r="O97" s="353"/>
      <c r="P97" s="356"/>
      <c r="Q97" s="353"/>
      <c r="R97" s="356"/>
      <c r="S97" s="346"/>
      <c r="T97" s="81"/>
      <c r="U97" s="81"/>
      <c r="V97" s="331"/>
      <c r="W97" s="379"/>
      <c r="X97" s="353"/>
      <c r="Y97" s="388"/>
      <c r="Z97" s="356"/>
      <c r="AA97" s="353"/>
      <c r="AB97" s="354"/>
      <c r="AC97" s="354"/>
      <c r="AD97" s="356"/>
      <c r="AE97" s="382"/>
      <c r="AF97" s="383"/>
      <c r="AG97" s="353"/>
      <c r="AH97" s="356"/>
      <c r="AI97" s="371"/>
    </row>
    <row r="98" spans="1:35" ht="15.75" thickBot="1">
      <c r="A98" s="330"/>
      <c r="B98" s="334"/>
      <c r="C98" s="377"/>
      <c r="D98" s="368"/>
      <c r="E98" s="374"/>
      <c r="F98" s="369"/>
      <c r="G98" s="380"/>
      <c r="H98" s="319"/>
      <c r="I98" s="321"/>
      <c r="J98" s="351"/>
      <c r="K98" s="352"/>
      <c r="L98" s="351"/>
      <c r="M98" s="352"/>
      <c r="N98" s="380"/>
      <c r="O98" s="351"/>
      <c r="P98" s="352"/>
      <c r="Q98" s="351"/>
      <c r="R98" s="352"/>
      <c r="S98" s="319"/>
      <c r="T98" s="81"/>
      <c r="U98" s="81"/>
      <c r="V98" s="330"/>
      <c r="W98" s="380"/>
      <c r="X98" s="351"/>
      <c r="Y98" s="357"/>
      <c r="Z98" s="352"/>
      <c r="AA98" s="351"/>
      <c r="AB98" s="357"/>
      <c r="AC98" s="357"/>
      <c r="AD98" s="352"/>
      <c r="AE98" s="384"/>
      <c r="AF98" s="385"/>
      <c r="AG98" s="351"/>
      <c r="AH98" s="352"/>
      <c r="AI98" s="371"/>
    </row>
    <row r="99" spans="1:35" ht="124.5" customHeight="1" thickBot="1">
      <c r="A99" s="329" t="s">
        <v>108</v>
      </c>
      <c r="B99" s="332" t="s">
        <v>109</v>
      </c>
      <c r="C99" s="375" t="s">
        <v>97</v>
      </c>
      <c r="D99" s="364" t="s">
        <v>5</v>
      </c>
      <c r="E99" s="372"/>
      <c r="F99" s="365"/>
      <c r="G99" s="329">
        <v>10223</v>
      </c>
      <c r="H99" s="324"/>
      <c r="I99" s="326"/>
      <c r="J99" s="346">
        <f aca="true" t="shared" si="0" ref="J99:J104">G99*34%</f>
        <v>3475.82</v>
      </c>
      <c r="K99" s="348"/>
      <c r="L99" s="346">
        <f aca="true" t="shared" si="1" ref="L99:L104">G99*0.44%</f>
        <v>44.9812</v>
      </c>
      <c r="M99" s="348"/>
      <c r="N99" s="64">
        <f aca="true" t="shared" si="2" ref="N99:N104">G99*1.5%</f>
        <v>153.345</v>
      </c>
      <c r="O99" s="346">
        <f>G99*O10</f>
        <v>11388.422</v>
      </c>
      <c r="P99" s="348"/>
      <c r="Q99" s="346">
        <f aca="true" t="shared" si="3" ref="Q99:Q104">G99+J99+L99+N99+O99</f>
        <v>25285.5682</v>
      </c>
      <c r="R99" s="348"/>
      <c r="S99" s="103">
        <v>0</v>
      </c>
      <c r="T99" s="81"/>
      <c r="U99" s="81"/>
      <c r="V99" s="64">
        <f>Q99*S99</f>
        <v>0</v>
      </c>
      <c r="W99" s="329">
        <f>Q99+V99</f>
        <v>25285.5682</v>
      </c>
      <c r="X99" s="346">
        <f aca="true" t="shared" si="4" ref="X99:X104">W99</f>
        <v>25285.5682</v>
      </c>
      <c r="Y99" s="347"/>
      <c r="Z99" s="348"/>
      <c r="AA99" s="346">
        <v>6821</v>
      </c>
      <c r="AB99" s="347"/>
      <c r="AC99" s="347"/>
      <c r="AD99" s="348"/>
      <c r="AE99" s="349">
        <f aca="true" t="shared" si="5" ref="AE99:AE104">X99*20%</f>
        <v>5057.1136400000005</v>
      </c>
      <c r="AF99" s="350"/>
      <c r="AG99" s="346">
        <v>30340</v>
      </c>
      <c r="AH99" s="348"/>
      <c r="AI99" s="371"/>
    </row>
    <row r="100" spans="1:35" ht="13.5" customHeight="1" hidden="1" thickBot="1">
      <c r="A100" s="331"/>
      <c r="B100" s="333"/>
      <c r="C100" s="376"/>
      <c r="D100" s="366"/>
      <c r="E100" s="378"/>
      <c r="F100" s="367"/>
      <c r="G100" s="331"/>
      <c r="H100" s="346"/>
      <c r="I100" s="348"/>
      <c r="J100" s="346">
        <f t="shared" si="0"/>
        <v>0</v>
      </c>
      <c r="K100" s="348"/>
      <c r="L100" s="346">
        <f t="shared" si="1"/>
        <v>0</v>
      </c>
      <c r="M100" s="348"/>
      <c r="N100" s="19">
        <f t="shared" si="2"/>
        <v>0</v>
      </c>
      <c r="O100" s="346">
        <f>G100*104.9%</f>
        <v>0</v>
      </c>
      <c r="P100" s="348"/>
      <c r="Q100" s="346">
        <f t="shared" si="3"/>
        <v>0</v>
      </c>
      <c r="R100" s="348"/>
      <c r="S100" s="80"/>
      <c r="T100" s="81"/>
      <c r="U100" s="81"/>
      <c r="V100" s="52"/>
      <c r="W100" s="379"/>
      <c r="X100" s="346">
        <f t="shared" si="4"/>
        <v>0</v>
      </c>
      <c r="Y100" s="347"/>
      <c r="Z100" s="348"/>
      <c r="AA100" s="346">
        <v>6821</v>
      </c>
      <c r="AB100" s="347"/>
      <c r="AC100" s="347"/>
      <c r="AD100" s="348"/>
      <c r="AE100" s="349">
        <f t="shared" si="5"/>
        <v>0</v>
      </c>
      <c r="AF100" s="350"/>
      <c r="AG100" s="346">
        <f>X100+AE100</f>
        <v>0</v>
      </c>
      <c r="AH100" s="348"/>
      <c r="AI100" s="371"/>
    </row>
    <row r="101" spans="1:35" ht="13.5" customHeight="1" hidden="1" thickBot="1">
      <c r="A101" s="331"/>
      <c r="B101" s="333"/>
      <c r="C101" s="376"/>
      <c r="D101" s="366"/>
      <c r="E101" s="378"/>
      <c r="F101" s="367"/>
      <c r="G101" s="331"/>
      <c r="H101" s="346"/>
      <c r="I101" s="348"/>
      <c r="J101" s="346">
        <f t="shared" si="0"/>
        <v>0</v>
      </c>
      <c r="K101" s="348"/>
      <c r="L101" s="346">
        <f t="shared" si="1"/>
        <v>0</v>
      </c>
      <c r="M101" s="348"/>
      <c r="N101" s="19">
        <f t="shared" si="2"/>
        <v>0</v>
      </c>
      <c r="O101" s="346">
        <f>G101*104.9%</f>
        <v>0</v>
      </c>
      <c r="P101" s="348"/>
      <c r="Q101" s="346">
        <f t="shared" si="3"/>
        <v>0</v>
      </c>
      <c r="R101" s="348"/>
      <c r="S101" s="80"/>
      <c r="T101" s="81"/>
      <c r="U101" s="81"/>
      <c r="V101" s="52"/>
      <c r="W101" s="379"/>
      <c r="X101" s="346">
        <f t="shared" si="4"/>
        <v>0</v>
      </c>
      <c r="Y101" s="347"/>
      <c r="Z101" s="348"/>
      <c r="AA101" s="346">
        <v>6821</v>
      </c>
      <c r="AB101" s="347"/>
      <c r="AC101" s="347"/>
      <c r="AD101" s="348"/>
      <c r="AE101" s="349">
        <f t="shared" si="5"/>
        <v>0</v>
      </c>
      <c r="AF101" s="350"/>
      <c r="AG101" s="346">
        <f>X101+AE101</f>
        <v>0</v>
      </c>
      <c r="AH101" s="348"/>
      <c r="AI101" s="371"/>
    </row>
    <row r="102" spans="1:35" ht="13.5" customHeight="1" hidden="1" thickBot="1">
      <c r="A102" s="331"/>
      <c r="B102" s="333"/>
      <c r="C102" s="376"/>
      <c r="D102" s="366"/>
      <c r="E102" s="378"/>
      <c r="F102" s="367"/>
      <c r="G102" s="331"/>
      <c r="H102" s="346"/>
      <c r="I102" s="348"/>
      <c r="J102" s="346">
        <f t="shared" si="0"/>
        <v>0</v>
      </c>
      <c r="K102" s="348"/>
      <c r="L102" s="346">
        <f t="shared" si="1"/>
        <v>0</v>
      </c>
      <c r="M102" s="348"/>
      <c r="N102" s="19">
        <f t="shared" si="2"/>
        <v>0</v>
      </c>
      <c r="O102" s="346">
        <f>G102*104.9%</f>
        <v>0</v>
      </c>
      <c r="P102" s="348"/>
      <c r="Q102" s="346">
        <f t="shared" si="3"/>
        <v>0</v>
      </c>
      <c r="R102" s="348"/>
      <c r="S102" s="80"/>
      <c r="T102" s="81"/>
      <c r="U102" s="81"/>
      <c r="V102" s="52"/>
      <c r="W102" s="380"/>
      <c r="X102" s="346">
        <f t="shared" si="4"/>
        <v>0</v>
      </c>
      <c r="Y102" s="347"/>
      <c r="Z102" s="348"/>
      <c r="AA102" s="346">
        <v>6821</v>
      </c>
      <c r="AB102" s="347"/>
      <c r="AC102" s="347"/>
      <c r="AD102" s="348"/>
      <c r="AE102" s="349">
        <f t="shared" si="5"/>
        <v>0</v>
      </c>
      <c r="AF102" s="350"/>
      <c r="AG102" s="346">
        <f>X102+AE102</f>
        <v>0</v>
      </c>
      <c r="AH102" s="348"/>
      <c r="AI102" s="371"/>
    </row>
    <row r="103" spans="1:35" ht="13.5" customHeight="1" hidden="1" thickBot="1">
      <c r="A103" s="331"/>
      <c r="B103" s="333"/>
      <c r="C103" s="376"/>
      <c r="D103" s="366"/>
      <c r="E103" s="373"/>
      <c r="F103" s="367"/>
      <c r="G103" s="331"/>
      <c r="H103" s="346"/>
      <c r="I103" s="348"/>
      <c r="J103" s="346">
        <f t="shared" si="0"/>
        <v>0</v>
      </c>
      <c r="K103" s="348"/>
      <c r="L103" s="346">
        <f t="shared" si="1"/>
        <v>0</v>
      </c>
      <c r="M103" s="348"/>
      <c r="N103" s="19">
        <f t="shared" si="2"/>
        <v>0</v>
      </c>
      <c r="O103" s="346">
        <f>G103*104.9%</f>
        <v>0</v>
      </c>
      <c r="P103" s="348"/>
      <c r="Q103" s="346">
        <f t="shared" si="3"/>
        <v>0</v>
      </c>
      <c r="R103" s="348"/>
      <c r="S103" s="80"/>
      <c r="T103" s="81"/>
      <c r="U103" s="81"/>
      <c r="V103" s="52"/>
      <c r="W103" s="19"/>
      <c r="X103" s="346">
        <f t="shared" si="4"/>
        <v>0</v>
      </c>
      <c r="Y103" s="347"/>
      <c r="Z103" s="348"/>
      <c r="AA103" s="346">
        <v>6821</v>
      </c>
      <c r="AB103" s="347"/>
      <c r="AC103" s="347"/>
      <c r="AD103" s="348"/>
      <c r="AE103" s="349">
        <f t="shared" si="5"/>
        <v>0</v>
      </c>
      <c r="AF103" s="350"/>
      <c r="AG103" s="346">
        <f>X103+AE103</f>
        <v>0</v>
      </c>
      <c r="AH103" s="348"/>
      <c r="AI103" s="371"/>
    </row>
    <row r="104" spans="1:35" ht="15">
      <c r="A104" s="331"/>
      <c r="B104" s="333"/>
      <c r="C104" s="376"/>
      <c r="D104" s="364" t="s">
        <v>98</v>
      </c>
      <c r="E104" s="372"/>
      <c r="F104" s="365"/>
      <c r="G104" s="329">
        <v>8776</v>
      </c>
      <c r="H104" s="324"/>
      <c r="I104" s="326"/>
      <c r="J104" s="324">
        <f t="shared" si="0"/>
        <v>2983.84</v>
      </c>
      <c r="K104" s="386"/>
      <c r="L104" s="324">
        <f t="shared" si="1"/>
        <v>38.6144</v>
      </c>
      <c r="M104" s="386"/>
      <c r="N104" s="329">
        <f t="shared" si="2"/>
        <v>131.64</v>
      </c>
      <c r="O104" s="324">
        <f>G104*O10</f>
        <v>9776.464000000002</v>
      </c>
      <c r="P104" s="386"/>
      <c r="Q104" s="324">
        <f t="shared" si="3"/>
        <v>21706.5584</v>
      </c>
      <c r="R104" s="386"/>
      <c r="S104" s="431">
        <v>0</v>
      </c>
      <c r="T104" s="81"/>
      <c r="U104" s="81"/>
      <c r="V104" s="329">
        <f>Q104*S104</f>
        <v>0</v>
      </c>
      <c r="W104" s="329">
        <f>Q104+V104</f>
        <v>21706.5584</v>
      </c>
      <c r="X104" s="324">
        <f t="shared" si="4"/>
        <v>21706.5584</v>
      </c>
      <c r="Y104" s="387"/>
      <c r="Z104" s="386"/>
      <c r="AA104" s="362"/>
      <c r="AB104" s="432"/>
      <c r="AC104" s="432"/>
      <c r="AD104" s="363"/>
      <c r="AE104" s="327">
        <f t="shared" si="5"/>
        <v>4341.311680000001</v>
      </c>
      <c r="AF104" s="381"/>
      <c r="AG104" s="324">
        <v>26050</v>
      </c>
      <c r="AH104" s="386"/>
      <c r="AI104" s="371"/>
    </row>
    <row r="105" spans="1:35" ht="15" customHeight="1">
      <c r="A105" s="331"/>
      <c r="B105" s="333"/>
      <c r="C105" s="376"/>
      <c r="D105" s="366"/>
      <c r="E105" s="373"/>
      <c r="F105" s="367"/>
      <c r="G105" s="379"/>
      <c r="H105" s="346"/>
      <c r="I105" s="348"/>
      <c r="J105" s="353"/>
      <c r="K105" s="356"/>
      <c r="L105" s="353"/>
      <c r="M105" s="356"/>
      <c r="N105" s="379"/>
      <c r="O105" s="353"/>
      <c r="P105" s="356"/>
      <c r="Q105" s="353"/>
      <c r="R105" s="356"/>
      <c r="S105" s="379"/>
      <c r="T105" s="81"/>
      <c r="U105" s="81"/>
      <c r="V105" s="379"/>
      <c r="W105" s="379"/>
      <c r="X105" s="353"/>
      <c r="Y105" s="388"/>
      <c r="Z105" s="356"/>
      <c r="AA105" s="346">
        <v>6821</v>
      </c>
      <c r="AB105" s="355"/>
      <c r="AC105" s="355"/>
      <c r="AD105" s="348"/>
      <c r="AE105" s="382"/>
      <c r="AF105" s="383"/>
      <c r="AG105" s="353"/>
      <c r="AH105" s="356"/>
      <c r="AI105" s="371"/>
    </row>
    <row r="106" spans="1:35" ht="15">
      <c r="A106" s="331"/>
      <c r="B106" s="333"/>
      <c r="C106" s="376"/>
      <c r="D106" s="366"/>
      <c r="E106" s="373"/>
      <c r="F106" s="367"/>
      <c r="G106" s="379"/>
      <c r="H106" s="346"/>
      <c r="I106" s="348"/>
      <c r="J106" s="353"/>
      <c r="K106" s="356"/>
      <c r="L106" s="353"/>
      <c r="M106" s="356"/>
      <c r="N106" s="379"/>
      <c r="O106" s="353"/>
      <c r="P106" s="356"/>
      <c r="Q106" s="353"/>
      <c r="R106" s="356"/>
      <c r="S106" s="379"/>
      <c r="T106" s="81"/>
      <c r="U106" s="81"/>
      <c r="V106" s="379"/>
      <c r="W106" s="379"/>
      <c r="X106" s="353"/>
      <c r="Y106" s="388"/>
      <c r="Z106" s="356"/>
      <c r="AA106" s="353"/>
      <c r="AB106" s="354"/>
      <c r="AC106" s="354"/>
      <c r="AD106" s="356"/>
      <c r="AE106" s="382"/>
      <c r="AF106" s="383"/>
      <c r="AG106" s="353"/>
      <c r="AH106" s="356"/>
      <c r="AI106" s="371"/>
    </row>
    <row r="107" spans="1:35" ht="15">
      <c r="A107" s="331"/>
      <c r="B107" s="333"/>
      <c r="C107" s="376"/>
      <c r="D107" s="366"/>
      <c r="E107" s="373"/>
      <c r="F107" s="367"/>
      <c r="G107" s="379"/>
      <c r="H107" s="346"/>
      <c r="I107" s="348"/>
      <c r="J107" s="353"/>
      <c r="K107" s="356"/>
      <c r="L107" s="353"/>
      <c r="M107" s="356"/>
      <c r="N107" s="379"/>
      <c r="O107" s="353"/>
      <c r="P107" s="356"/>
      <c r="Q107" s="353"/>
      <c r="R107" s="356"/>
      <c r="S107" s="379"/>
      <c r="T107" s="81"/>
      <c r="U107" s="81"/>
      <c r="V107" s="379"/>
      <c r="W107" s="379"/>
      <c r="X107" s="353"/>
      <c r="Y107" s="388"/>
      <c r="Z107" s="356"/>
      <c r="AA107" s="353"/>
      <c r="AB107" s="354"/>
      <c r="AC107" s="354"/>
      <c r="AD107" s="356"/>
      <c r="AE107" s="382"/>
      <c r="AF107" s="383"/>
      <c r="AG107" s="353"/>
      <c r="AH107" s="356"/>
      <c r="AI107" s="371"/>
    </row>
    <row r="108" spans="1:35" ht="28.5" customHeight="1" thickBot="1">
      <c r="A108" s="330"/>
      <c r="B108" s="334"/>
      <c r="C108" s="377"/>
      <c r="D108" s="368"/>
      <c r="E108" s="374"/>
      <c r="F108" s="369"/>
      <c r="G108" s="380"/>
      <c r="H108" s="319"/>
      <c r="I108" s="321"/>
      <c r="J108" s="351"/>
      <c r="K108" s="352"/>
      <c r="L108" s="351"/>
      <c r="M108" s="352"/>
      <c r="N108" s="380"/>
      <c r="O108" s="351"/>
      <c r="P108" s="352"/>
      <c r="Q108" s="351"/>
      <c r="R108" s="352"/>
      <c r="S108" s="380"/>
      <c r="T108" s="81"/>
      <c r="U108" s="81"/>
      <c r="V108" s="380"/>
      <c r="W108" s="380"/>
      <c r="X108" s="351"/>
      <c r="Y108" s="357"/>
      <c r="Z108" s="352"/>
      <c r="AA108" s="351"/>
      <c r="AB108" s="357"/>
      <c r="AC108" s="357"/>
      <c r="AD108" s="352"/>
      <c r="AE108" s="384"/>
      <c r="AF108" s="385"/>
      <c r="AG108" s="351"/>
      <c r="AH108" s="352"/>
      <c r="AI108" s="371"/>
    </row>
    <row r="109" spans="1:35" ht="12.75" customHeight="1">
      <c r="A109" s="329" t="s">
        <v>110</v>
      </c>
      <c r="B109" s="390" t="s">
        <v>32</v>
      </c>
      <c r="C109" s="375" t="s">
        <v>97</v>
      </c>
      <c r="D109" s="364" t="s">
        <v>5</v>
      </c>
      <c r="E109" s="372"/>
      <c r="F109" s="365"/>
      <c r="G109" s="329">
        <v>3375</v>
      </c>
      <c r="H109" s="324"/>
      <c r="I109" s="326"/>
      <c r="J109" s="324">
        <f>G109*34%</f>
        <v>1147.5</v>
      </c>
      <c r="K109" s="326"/>
      <c r="L109" s="324">
        <f>G109*0.44%</f>
        <v>14.850000000000001</v>
      </c>
      <c r="M109" s="326"/>
      <c r="N109" s="329">
        <f>G109*1.5%</f>
        <v>50.625</v>
      </c>
      <c r="O109" s="324">
        <f>G109*O10</f>
        <v>3759.7500000000005</v>
      </c>
      <c r="P109" s="326"/>
      <c r="Q109" s="324">
        <f>G109+J109+L109+N109+O109</f>
        <v>8347.725</v>
      </c>
      <c r="R109" s="326"/>
      <c r="S109" s="370">
        <v>0</v>
      </c>
      <c r="T109" s="81"/>
      <c r="U109" s="81"/>
      <c r="V109" s="329">
        <f>Q109*S109</f>
        <v>0</v>
      </c>
      <c r="W109" s="329">
        <f>Q109+V109</f>
        <v>8347.725</v>
      </c>
      <c r="X109" s="324">
        <f aca="true" t="shared" si="6" ref="X109:X121">W109</f>
        <v>8347.725</v>
      </c>
      <c r="Y109" s="325"/>
      <c r="Z109" s="326"/>
      <c r="AA109" s="324">
        <v>6821</v>
      </c>
      <c r="AB109" s="325"/>
      <c r="AC109" s="325"/>
      <c r="AD109" s="326"/>
      <c r="AE109" s="327">
        <f aca="true" t="shared" si="7" ref="AE109:AE121">X109*20%</f>
        <v>1669.545</v>
      </c>
      <c r="AF109" s="328"/>
      <c r="AG109" s="324">
        <v>6020</v>
      </c>
      <c r="AH109" s="326"/>
      <c r="AI109" s="371"/>
    </row>
    <row r="110" spans="1:35" ht="12.75" customHeight="1">
      <c r="A110" s="331"/>
      <c r="B110" s="391"/>
      <c r="C110" s="376"/>
      <c r="D110" s="366"/>
      <c r="E110" s="373"/>
      <c r="F110" s="367"/>
      <c r="G110" s="331"/>
      <c r="H110" s="346"/>
      <c r="I110" s="348"/>
      <c r="J110" s="353"/>
      <c r="K110" s="356"/>
      <c r="L110" s="353"/>
      <c r="M110" s="356"/>
      <c r="N110" s="379"/>
      <c r="O110" s="353"/>
      <c r="P110" s="356"/>
      <c r="Q110" s="353"/>
      <c r="R110" s="356"/>
      <c r="S110" s="346"/>
      <c r="T110" s="81"/>
      <c r="U110" s="81"/>
      <c r="V110" s="331"/>
      <c r="W110" s="379"/>
      <c r="X110" s="353"/>
      <c r="Y110" s="388"/>
      <c r="Z110" s="356"/>
      <c r="AA110" s="346"/>
      <c r="AB110" s="355"/>
      <c r="AC110" s="355"/>
      <c r="AD110" s="348"/>
      <c r="AE110" s="353"/>
      <c r="AF110" s="356"/>
      <c r="AG110" s="353"/>
      <c r="AH110" s="356"/>
      <c r="AI110" s="371"/>
    </row>
    <row r="111" spans="1:35" ht="12.75" customHeight="1">
      <c r="A111" s="331"/>
      <c r="B111" s="391"/>
      <c r="C111" s="376"/>
      <c r="D111" s="366"/>
      <c r="E111" s="373"/>
      <c r="F111" s="367"/>
      <c r="G111" s="331"/>
      <c r="H111" s="346"/>
      <c r="I111" s="348"/>
      <c r="J111" s="353"/>
      <c r="K111" s="356"/>
      <c r="L111" s="353"/>
      <c r="M111" s="356"/>
      <c r="N111" s="379"/>
      <c r="O111" s="353"/>
      <c r="P111" s="356"/>
      <c r="Q111" s="353"/>
      <c r="R111" s="356"/>
      <c r="S111" s="346"/>
      <c r="T111" s="81"/>
      <c r="U111" s="81"/>
      <c r="V111" s="331"/>
      <c r="W111" s="379"/>
      <c r="X111" s="353"/>
      <c r="Y111" s="388"/>
      <c r="Z111" s="356"/>
      <c r="AA111" s="346"/>
      <c r="AB111" s="355"/>
      <c r="AC111" s="355"/>
      <c r="AD111" s="348"/>
      <c r="AE111" s="353"/>
      <c r="AF111" s="356"/>
      <c r="AG111" s="353"/>
      <c r="AH111" s="356"/>
      <c r="AI111" s="371"/>
    </row>
    <row r="112" spans="1:35" ht="12.75" customHeight="1">
      <c r="A112" s="331"/>
      <c r="B112" s="391"/>
      <c r="C112" s="376"/>
      <c r="D112" s="366"/>
      <c r="E112" s="373"/>
      <c r="F112" s="367"/>
      <c r="G112" s="331"/>
      <c r="H112" s="346"/>
      <c r="I112" s="348"/>
      <c r="J112" s="353"/>
      <c r="K112" s="356"/>
      <c r="L112" s="353"/>
      <c r="M112" s="356"/>
      <c r="N112" s="379"/>
      <c r="O112" s="353"/>
      <c r="P112" s="356"/>
      <c r="Q112" s="353"/>
      <c r="R112" s="356"/>
      <c r="S112" s="346"/>
      <c r="T112" s="81"/>
      <c r="U112" s="81"/>
      <c r="V112" s="331"/>
      <c r="W112" s="379"/>
      <c r="X112" s="353"/>
      <c r="Y112" s="388"/>
      <c r="Z112" s="356"/>
      <c r="AA112" s="346"/>
      <c r="AB112" s="355"/>
      <c r="AC112" s="355"/>
      <c r="AD112" s="348"/>
      <c r="AE112" s="353"/>
      <c r="AF112" s="356"/>
      <c r="AG112" s="353"/>
      <c r="AH112" s="356"/>
      <c r="AI112" s="371"/>
    </row>
    <row r="113" spans="1:35" ht="10.5" customHeight="1" thickBot="1">
      <c r="A113" s="331"/>
      <c r="B113" s="391"/>
      <c r="C113" s="376"/>
      <c r="D113" s="366"/>
      <c r="E113" s="373"/>
      <c r="F113" s="367"/>
      <c r="G113" s="331"/>
      <c r="H113" s="346"/>
      <c r="I113" s="348"/>
      <c r="J113" s="353"/>
      <c r="K113" s="356"/>
      <c r="L113" s="353"/>
      <c r="M113" s="356"/>
      <c r="N113" s="379"/>
      <c r="O113" s="353"/>
      <c r="P113" s="356"/>
      <c r="Q113" s="353"/>
      <c r="R113" s="356"/>
      <c r="S113" s="346"/>
      <c r="T113" s="81"/>
      <c r="U113" s="81"/>
      <c r="V113" s="331"/>
      <c r="W113" s="379"/>
      <c r="X113" s="353"/>
      <c r="Y113" s="388"/>
      <c r="Z113" s="356"/>
      <c r="AA113" s="346"/>
      <c r="AB113" s="355"/>
      <c r="AC113" s="355"/>
      <c r="AD113" s="348"/>
      <c r="AE113" s="353"/>
      <c r="AF113" s="356"/>
      <c r="AG113" s="353"/>
      <c r="AH113" s="356"/>
      <c r="AI113" s="371"/>
    </row>
    <row r="114" spans="1:35" ht="13.5" customHeight="1" hidden="1" thickBot="1">
      <c r="A114" s="331"/>
      <c r="B114" s="391"/>
      <c r="C114" s="376"/>
      <c r="D114" s="368"/>
      <c r="E114" s="374"/>
      <c r="F114" s="369"/>
      <c r="G114" s="330"/>
      <c r="H114" s="319"/>
      <c r="I114" s="321"/>
      <c r="J114" s="351"/>
      <c r="K114" s="352"/>
      <c r="L114" s="351"/>
      <c r="M114" s="352"/>
      <c r="N114" s="380"/>
      <c r="O114" s="351"/>
      <c r="P114" s="352"/>
      <c r="Q114" s="351"/>
      <c r="R114" s="352"/>
      <c r="S114" s="319"/>
      <c r="T114" s="81"/>
      <c r="U114" s="81"/>
      <c r="V114" s="330"/>
      <c r="W114" s="380"/>
      <c r="X114" s="351"/>
      <c r="Y114" s="357"/>
      <c r="Z114" s="352"/>
      <c r="AA114" s="319"/>
      <c r="AB114" s="320"/>
      <c r="AC114" s="320"/>
      <c r="AD114" s="321"/>
      <c r="AE114" s="351"/>
      <c r="AF114" s="352"/>
      <c r="AG114" s="351"/>
      <c r="AH114" s="352"/>
      <c r="AI114" s="371"/>
    </row>
    <row r="115" spans="1:35" ht="12.75" customHeight="1">
      <c r="A115" s="331"/>
      <c r="B115" s="391"/>
      <c r="C115" s="376"/>
      <c r="D115" s="364" t="s">
        <v>98</v>
      </c>
      <c r="E115" s="372"/>
      <c r="F115" s="365"/>
      <c r="G115" s="329">
        <v>3375</v>
      </c>
      <c r="H115" s="324"/>
      <c r="I115" s="326"/>
      <c r="J115" s="324">
        <f aca="true" t="shared" si="8" ref="J115:J121">G115*34%</f>
        <v>1147.5</v>
      </c>
      <c r="K115" s="326"/>
      <c r="L115" s="324">
        <f aca="true" t="shared" si="9" ref="L115:L121">G115*0.44%</f>
        <v>14.850000000000001</v>
      </c>
      <c r="M115" s="326"/>
      <c r="N115" s="329">
        <f aca="true" t="shared" si="10" ref="N115:N121">G115*1.5%</f>
        <v>50.625</v>
      </c>
      <c r="O115" s="324">
        <f>G115*O10</f>
        <v>3759.7500000000005</v>
      </c>
      <c r="P115" s="28"/>
      <c r="Q115" s="324">
        <f aca="true" t="shared" si="11" ref="Q115:Q121">G115+J115+L115+N115+O115</f>
        <v>8347.725</v>
      </c>
      <c r="R115" s="28"/>
      <c r="S115" s="370">
        <v>0</v>
      </c>
      <c r="T115" s="79"/>
      <c r="U115" s="79"/>
      <c r="V115" s="329">
        <f>Q115*S115</f>
        <v>0</v>
      </c>
      <c r="W115" s="329">
        <f>Q115+V115</f>
        <v>8347.725</v>
      </c>
      <c r="X115" s="324">
        <f t="shared" si="6"/>
        <v>8347.725</v>
      </c>
      <c r="Y115" s="325"/>
      <c r="Z115" s="326"/>
      <c r="AA115" s="324">
        <v>6821</v>
      </c>
      <c r="AB115" s="325"/>
      <c r="AC115" s="325"/>
      <c r="AD115" s="326"/>
      <c r="AE115" s="327">
        <f t="shared" si="7"/>
        <v>1669.545</v>
      </c>
      <c r="AF115" s="328"/>
      <c r="AG115" s="324">
        <v>3020</v>
      </c>
      <c r="AH115" s="326"/>
      <c r="AI115" s="371"/>
    </row>
    <row r="116" spans="1:35" ht="12.75" customHeight="1">
      <c r="A116" s="331"/>
      <c r="B116" s="391"/>
      <c r="C116" s="376"/>
      <c r="D116" s="366"/>
      <c r="E116" s="373"/>
      <c r="F116" s="367"/>
      <c r="G116" s="331"/>
      <c r="H116" s="346"/>
      <c r="I116" s="348"/>
      <c r="J116" s="353"/>
      <c r="K116" s="356"/>
      <c r="L116" s="353"/>
      <c r="M116" s="356"/>
      <c r="N116" s="331"/>
      <c r="O116" s="346"/>
      <c r="P116" s="19"/>
      <c r="Q116" s="346"/>
      <c r="R116" s="19"/>
      <c r="S116" s="346"/>
      <c r="T116" s="81"/>
      <c r="U116" s="81"/>
      <c r="V116" s="331"/>
      <c r="W116" s="331"/>
      <c r="X116" s="346"/>
      <c r="Y116" s="355"/>
      <c r="Z116" s="348"/>
      <c r="AA116" s="346"/>
      <c r="AB116" s="355"/>
      <c r="AC116" s="355"/>
      <c r="AD116" s="348"/>
      <c r="AE116" s="349"/>
      <c r="AF116" s="350"/>
      <c r="AG116" s="346"/>
      <c r="AH116" s="348"/>
      <c r="AI116" s="371"/>
    </row>
    <row r="117" spans="1:35" ht="24.75" customHeight="1" thickBot="1">
      <c r="A117" s="330"/>
      <c r="B117" s="392"/>
      <c r="C117" s="377"/>
      <c r="D117" s="368"/>
      <c r="E117" s="374"/>
      <c r="F117" s="369"/>
      <c r="G117" s="330"/>
      <c r="H117" s="319"/>
      <c r="I117" s="321"/>
      <c r="J117" s="351"/>
      <c r="K117" s="352"/>
      <c r="L117" s="351"/>
      <c r="M117" s="352"/>
      <c r="N117" s="330"/>
      <c r="O117" s="319"/>
      <c r="P117" s="20"/>
      <c r="Q117" s="319"/>
      <c r="R117" s="20"/>
      <c r="S117" s="319"/>
      <c r="T117" s="78"/>
      <c r="U117" s="78"/>
      <c r="V117" s="330"/>
      <c r="W117" s="330"/>
      <c r="X117" s="319"/>
      <c r="Y117" s="320"/>
      <c r="Z117" s="321"/>
      <c r="AA117" s="319"/>
      <c r="AB117" s="320"/>
      <c r="AC117" s="320"/>
      <c r="AD117" s="321"/>
      <c r="AE117" s="322"/>
      <c r="AF117" s="323"/>
      <c r="AG117" s="319"/>
      <c r="AH117" s="321"/>
      <c r="AI117" s="371"/>
    </row>
    <row r="118" spans="1:35" ht="39.75" customHeight="1" thickBot="1">
      <c r="A118" s="329" t="s">
        <v>111</v>
      </c>
      <c r="B118" s="332" t="s">
        <v>112</v>
      </c>
      <c r="C118" s="375" t="s">
        <v>97</v>
      </c>
      <c r="D118" s="366" t="s">
        <v>5</v>
      </c>
      <c r="E118" s="373"/>
      <c r="F118" s="367"/>
      <c r="G118" s="331">
        <v>5304</v>
      </c>
      <c r="H118" s="346"/>
      <c r="I118" s="348"/>
      <c r="J118" s="346">
        <f t="shared" si="8"/>
        <v>1803.3600000000001</v>
      </c>
      <c r="K118" s="348"/>
      <c r="L118" s="346">
        <f t="shared" si="9"/>
        <v>23.337600000000002</v>
      </c>
      <c r="M118" s="355"/>
      <c r="N118" s="52">
        <f t="shared" si="10"/>
        <v>79.56</v>
      </c>
      <c r="O118" s="355">
        <f>G118*O10</f>
        <v>5908.656000000001</v>
      </c>
      <c r="P118" s="348"/>
      <c r="Q118" s="346">
        <f t="shared" si="11"/>
        <v>13118.913600000002</v>
      </c>
      <c r="R118" s="348"/>
      <c r="S118" s="370">
        <v>0</v>
      </c>
      <c r="T118" s="81"/>
      <c r="U118" s="81"/>
      <c r="V118" s="52">
        <f>Q118*S118</f>
        <v>0</v>
      </c>
      <c r="W118" s="19">
        <f>Q118+V118</f>
        <v>13118.913600000002</v>
      </c>
      <c r="X118" s="346">
        <f t="shared" si="6"/>
        <v>13118.913600000002</v>
      </c>
      <c r="Y118" s="355"/>
      <c r="Z118" s="348"/>
      <c r="AA118" s="346">
        <v>6821</v>
      </c>
      <c r="AB118" s="355"/>
      <c r="AC118" s="355"/>
      <c r="AD118" s="348"/>
      <c r="AE118" s="349">
        <f t="shared" si="7"/>
        <v>2623.7827200000006</v>
      </c>
      <c r="AF118" s="350"/>
      <c r="AG118" s="346">
        <v>15740</v>
      </c>
      <c r="AH118" s="348"/>
      <c r="AI118" s="371"/>
    </row>
    <row r="119" spans="1:35" ht="4.5" customHeight="1" hidden="1" thickBot="1">
      <c r="A119" s="331"/>
      <c r="B119" s="333"/>
      <c r="C119" s="376"/>
      <c r="D119" s="366"/>
      <c r="E119" s="373"/>
      <c r="F119" s="367"/>
      <c r="G119" s="331"/>
      <c r="H119" s="346"/>
      <c r="I119" s="348"/>
      <c r="J119" s="346">
        <f t="shared" si="8"/>
        <v>0</v>
      </c>
      <c r="K119" s="348"/>
      <c r="L119" s="346">
        <f t="shared" si="9"/>
        <v>0</v>
      </c>
      <c r="M119" s="355"/>
      <c r="N119" s="52">
        <f t="shared" si="10"/>
        <v>0</v>
      </c>
      <c r="O119" s="355"/>
      <c r="P119" s="348"/>
      <c r="Q119" s="346">
        <f t="shared" si="11"/>
        <v>0</v>
      </c>
      <c r="R119" s="348"/>
      <c r="S119" s="346"/>
      <c r="T119" s="78"/>
      <c r="U119" s="78"/>
      <c r="V119" s="59"/>
      <c r="W119" s="19"/>
      <c r="X119" s="346">
        <f t="shared" si="6"/>
        <v>0</v>
      </c>
      <c r="Y119" s="355"/>
      <c r="Z119" s="348"/>
      <c r="AA119" s="346">
        <v>6821</v>
      </c>
      <c r="AB119" s="355"/>
      <c r="AC119" s="355"/>
      <c r="AD119" s="348"/>
      <c r="AE119" s="349">
        <f t="shared" si="7"/>
        <v>0</v>
      </c>
      <c r="AF119" s="350"/>
      <c r="AG119" s="346">
        <f>X119+AE119</f>
        <v>0</v>
      </c>
      <c r="AH119" s="348"/>
      <c r="AI119" s="371"/>
    </row>
    <row r="120" spans="1:35" ht="10.5" customHeight="1" hidden="1" thickBot="1">
      <c r="A120" s="331"/>
      <c r="B120" s="333"/>
      <c r="C120" s="376"/>
      <c r="D120" s="366"/>
      <c r="E120" s="373"/>
      <c r="F120" s="367"/>
      <c r="G120" s="331"/>
      <c r="H120" s="346"/>
      <c r="I120" s="348"/>
      <c r="J120" s="346">
        <f t="shared" si="8"/>
        <v>0</v>
      </c>
      <c r="K120" s="348"/>
      <c r="L120" s="346">
        <f t="shared" si="9"/>
        <v>0</v>
      </c>
      <c r="M120" s="355"/>
      <c r="N120" s="52">
        <f t="shared" si="10"/>
        <v>0</v>
      </c>
      <c r="O120" s="355">
        <f>G120*104.9%</f>
        <v>0</v>
      </c>
      <c r="P120" s="348"/>
      <c r="Q120" s="346">
        <f t="shared" si="11"/>
        <v>0</v>
      </c>
      <c r="R120" s="348"/>
      <c r="S120" s="319"/>
      <c r="T120" s="81"/>
      <c r="U120" s="81"/>
      <c r="V120" s="52"/>
      <c r="W120" s="19"/>
      <c r="X120" s="346">
        <f t="shared" si="6"/>
        <v>0</v>
      </c>
      <c r="Y120" s="355"/>
      <c r="Z120" s="348"/>
      <c r="AA120" s="346">
        <v>6821</v>
      </c>
      <c r="AB120" s="355"/>
      <c r="AC120" s="355"/>
      <c r="AD120" s="348"/>
      <c r="AE120" s="349">
        <f t="shared" si="7"/>
        <v>0</v>
      </c>
      <c r="AF120" s="350"/>
      <c r="AG120" s="346">
        <f>X120+AE120</f>
        <v>0</v>
      </c>
      <c r="AH120" s="348"/>
      <c r="AI120" s="371"/>
    </row>
    <row r="121" spans="1:35" ht="13.5" customHeight="1" hidden="1" thickBot="1">
      <c r="A121" s="331"/>
      <c r="B121" s="333"/>
      <c r="C121" s="376"/>
      <c r="D121" s="368"/>
      <c r="E121" s="374"/>
      <c r="F121" s="369"/>
      <c r="G121" s="330"/>
      <c r="H121" s="319"/>
      <c r="I121" s="321"/>
      <c r="J121" s="319">
        <f t="shared" si="8"/>
        <v>0</v>
      </c>
      <c r="K121" s="321"/>
      <c r="L121" s="319">
        <f t="shared" si="9"/>
        <v>0</v>
      </c>
      <c r="M121" s="320"/>
      <c r="N121" s="59">
        <f t="shared" si="10"/>
        <v>0</v>
      </c>
      <c r="O121" s="320">
        <f>G121*104.9%</f>
        <v>0</v>
      </c>
      <c r="P121" s="321"/>
      <c r="Q121" s="319">
        <f t="shared" si="11"/>
        <v>0</v>
      </c>
      <c r="R121" s="321"/>
      <c r="S121" s="80"/>
      <c r="T121" s="81"/>
      <c r="U121" s="81"/>
      <c r="V121" s="52"/>
      <c r="W121" s="20"/>
      <c r="X121" s="319">
        <f t="shared" si="6"/>
        <v>0</v>
      </c>
      <c r="Y121" s="320"/>
      <c r="Z121" s="321"/>
      <c r="AA121" s="319">
        <v>6821</v>
      </c>
      <c r="AB121" s="320"/>
      <c r="AC121" s="320"/>
      <c r="AD121" s="321"/>
      <c r="AE121" s="322">
        <f t="shared" si="7"/>
        <v>0</v>
      </c>
      <c r="AF121" s="323"/>
      <c r="AG121" s="319">
        <f>X121+AE121</f>
        <v>0</v>
      </c>
      <c r="AH121" s="321"/>
      <c r="AI121" s="371"/>
    </row>
    <row r="122" spans="1:35" ht="15">
      <c r="A122" s="331"/>
      <c r="B122" s="333"/>
      <c r="C122" s="376"/>
      <c r="D122" s="364" t="s">
        <v>98</v>
      </c>
      <c r="E122" s="372"/>
      <c r="F122" s="365"/>
      <c r="G122" s="329">
        <v>4533</v>
      </c>
      <c r="H122" s="324"/>
      <c r="I122" s="326"/>
      <c r="J122" s="324">
        <f>G122*34%</f>
        <v>1541.22</v>
      </c>
      <c r="K122" s="326"/>
      <c r="L122" s="324">
        <f>G122*0.44%</f>
        <v>19.9452</v>
      </c>
      <c r="M122" s="326"/>
      <c r="N122" s="329">
        <f>G122*1.5%</f>
        <v>67.995</v>
      </c>
      <c r="O122" s="324">
        <f>G122*O10</f>
        <v>5049.762000000001</v>
      </c>
      <c r="P122" s="326"/>
      <c r="Q122" s="324">
        <f>G122+J122+L122+N122+O122</f>
        <v>11211.9222</v>
      </c>
      <c r="R122" s="326"/>
      <c r="S122" s="431">
        <v>0</v>
      </c>
      <c r="T122" s="81"/>
      <c r="U122" s="81"/>
      <c r="V122" s="329">
        <f>Q122*S122</f>
        <v>0</v>
      </c>
      <c r="W122" s="329">
        <f>Q122+V122</f>
        <v>11211.9222</v>
      </c>
      <c r="X122" s="324">
        <f>W122</f>
        <v>11211.9222</v>
      </c>
      <c r="Y122" s="325"/>
      <c r="Z122" s="326"/>
      <c r="AA122" s="324">
        <f>X122*20%</f>
        <v>2242.3844400000003</v>
      </c>
      <c r="AB122" s="325"/>
      <c r="AC122" s="325"/>
      <c r="AD122" s="325"/>
      <c r="AE122" s="325"/>
      <c r="AF122" s="326"/>
      <c r="AG122" s="324">
        <v>11210</v>
      </c>
      <c r="AH122" s="326"/>
      <c r="AI122" s="371"/>
    </row>
    <row r="123" spans="1:35" ht="15" customHeight="1">
      <c r="A123" s="331"/>
      <c r="B123" s="333"/>
      <c r="C123" s="376"/>
      <c r="D123" s="366"/>
      <c r="E123" s="373"/>
      <c r="F123" s="367"/>
      <c r="G123" s="331"/>
      <c r="H123" s="346"/>
      <c r="I123" s="348"/>
      <c r="J123" s="346"/>
      <c r="K123" s="348"/>
      <c r="L123" s="346"/>
      <c r="M123" s="348"/>
      <c r="N123" s="331"/>
      <c r="O123" s="346"/>
      <c r="P123" s="348"/>
      <c r="Q123" s="346"/>
      <c r="R123" s="348"/>
      <c r="S123" s="331"/>
      <c r="T123" s="81"/>
      <c r="U123" s="81"/>
      <c r="V123" s="331"/>
      <c r="W123" s="331"/>
      <c r="X123" s="346"/>
      <c r="Y123" s="355"/>
      <c r="Z123" s="348"/>
      <c r="AA123" s="346"/>
      <c r="AB123" s="355"/>
      <c r="AC123" s="355"/>
      <c r="AD123" s="355"/>
      <c r="AE123" s="355"/>
      <c r="AF123" s="348"/>
      <c r="AG123" s="346"/>
      <c r="AH123" s="348"/>
      <c r="AI123" s="371"/>
    </row>
    <row r="124" spans="1:35" ht="15">
      <c r="A124" s="331"/>
      <c r="B124" s="333"/>
      <c r="C124" s="376"/>
      <c r="D124" s="366"/>
      <c r="E124" s="373"/>
      <c r="F124" s="367"/>
      <c r="G124" s="331"/>
      <c r="H124" s="346"/>
      <c r="I124" s="348"/>
      <c r="J124" s="346"/>
      <c r="K124" s="348"/>
      <c r="L124" s="346"/>
      <c r="M124" s="348"/>
      <c r="N124" s="331"/>
      <c r="O124" s="346"/>
      <c r="P124" s="348"/>
      <c r="Q124" s="346"/>
      <c r="R124" s="348"/>
      <c r="S124" s="331"/>
      <c r="T124" s="81"/>
      <c r="U124" s="81"/>
      <c r="V124" s="331"/>
      <c r="W124" s="331"/>
      <c r="X124" s="346"/>
      <c r="Y124" s="355"/>
      <c r="Z124" s="348"/>
      <c r="AA124" s="346"/>
      <c r="AB124" s="355"/>
      <c r="AC124" s="355"/>
      <c r="AD124" s="355"/>
      <c r="AE124" s="355"/>
      <c r="AF124" s="348"/>
      <c r="AG124" s="346"/>
      <c r="AH124" s="348"/>
      <c r="AI124" s="371"/>
    </row>
    <row r="125" spans="1:35" ht="15.75" thickBot="1">
      <c r="A125" s="330"/>
      <c r="B125" s="334"/>
      <c r="C125" s="377"/>
      <c r="D125" s="368"/>
      <c r="E125" s="374"/>
      <c r="F125" s="369"/>
      <c r="G125" s="330"/>
      <c r="H125" s="319"/>
      <c r="I125" s="321"/>
      <c r="J125" s="319"/>
      <c r="K125" s="321"/>
      <c r="L125" s="319"/>
      <c r="M125" s="321"/>
      <c r="N125" s="330"/>
      <c r="O125" s="319"/>
      <c r="P125" s="321"/>
      <c r="Q125" s="319"/>
      <c r="R125" s="321"/>
      <c r="S125" s="330"/>
      <c r="T125" s="81"/>
      <c r="U125" s="81"/>
      <c r="V125" s="330"/>
      <c r="W125" s="330"/>
      <c r="X125" s="319"/>
      <c r="Y125" s="320"/>
      <c r="Z125" s="321"/>
      <c r="AA125" s="319"/>
      <c r="AB125" s="320"/>
      <c r="AC125" s="320"/>
      <c r="AD125" s="320"/>
      <c r="AE125" s="320"/>
      <c r="AF125" s="321"/>
      <c r="AG125" s="319"/>
      <c r="AH125" s="321"/>
      <c r="AI125" s="371"/>
    </row>
    <row r="126" spans="1:35" ht="47.25" customHeight="1" thickBot="1">
      <c r="A126" s="329" t="s">
        <v>113</v>
      </c>
      <c r="B126" s="332" t="s">
        <v>36</v>
      </c>
      <c r="C126" s="375" t="s">
        <v>97</v>
      </c>
      <c r="D126" s="366" t="s">
        <v>5</v>
      </c>
      <c r="E126" s="373"/>
      <c r="F126" s="367"/>
      <c r="G126" s="331">
        <v>3665</v>
      </c>
      <c r="H126" s="346"/>
      <c r="I126" s="348"/>
      <c r="J126" s="346">
        <f>G126*34%</f>
        <v>1246.1000000000001</v>
      </c>
      <c r="K126" s="348"/>
      <c r="L126" s="346">
        <f>G126*0.44%</f>
        <v>16.126</v>
      </c>
      <c r="M126" s="355"/>
      <c r="N126" s="52">
        <f>G126*1.5%</f>
        <v>54.975</v>
      </c>
      <c r="O126" s="355">
        <f>G126*O10</f>
        <v>4082.8100000000004</v>
      </c>
      <c r="P126" s="348"/>
      <c r="Q126" s="346">
        <f>G126+J126+L126+N126+O126</f>
        <v>9065.011000000002</v>
      </c>
      <c r="R126" s="348"/>
      <c r="S126" s="103">
        <v>0</v>
      </c>
      <c r="T126" s="81"/>
      <c r="U126" s="81"/>
      <c r="V126" s="64">
        <f>Q126*S126</f>
        <v>0</v>
      </c>
      <c r="W126" s="19">
        <f>Q126+V126</f>
        <v>9065.011000000002</v>
      </c>
      <c r="X126" s="346">
        <f>W126</f>
        <v>9065.011000000002</v>
      </c>
      <c r="Y126" s="347"/>
      <c r="Z126" s="348"/>
      <c r="AA126" s="319">
        <v>6821</v>
      </c>
      <c r="AB126" s="320"/>
      <c r="AC126" s="320"/>
      <c r="AD126" s="321"/>
      <c r="AE126" s="322">
        <f>X126*20%</f>
        <v>1813.0022000000006</v>
      </c>
      <c r="AF126" s="323"/>
      <c r="AG126" s="346">
        <v>10880</v>
      </c>
      <c r="AH126" s="348"/>
      <c r="AI126" s="371"/>
    </row>
    <row r="127" spans="1:35" ht="13.5" customHeight="1" hidden="1" thickBot="1">
      <c r="A127" s="331"/>
      <c r="B127" s="333"/>
      <c r="C127" s="376"/>
      <c r="D127" s="366"/>
      <c r="E127" s="378"/>
      <c r="F127" s="367"/>
      <c r="G127" s="331"/>
      <c r="H127" s="346"/>
      <c r="I127" s="348"/>
      <c r="J127" s="346">
        <f>G127*34%</f>
        <v>0</v>
      </c>
      <c r="K127" s="348"/>
      <c r="L127" s="346">
        <f>G127*0.44%</f>
        <v>0</v>
      </c>
      <c r="M127" s="355"/>
      <c r="N127" s="52">
        <f>G127*1.5%</f>
        <v>0</v>
      </c>
      <c r="O127" s="355">
        <f>G127*104.9%</f>
        <v>0</v>
      </c>
      <c r="P127" s="348"/>
      <c r="Q127" s="346">
        <f>G127+J127+L127+N127+O127</f>
        <v>0</v>
      </c>
      <c r="R127" s="348"/>
      <c r="S127" s="80"/>
      <c r="T127" s="81"/>
      <c r="U127" s="81"/>
      <c r="V127" s="52"/>
      <c r="W127" s="19"/>
      <c r="X127" s="346">
        <f>W127</f>
        <v>0</v>
      </c>
      <c r="Y127" s="347"/>
      <c r="Z127" s="348"/>
      <c r="AA127" s="346">
        <v>6821</v>
      </c>
      <c r="AB127" s="347"/>
      <c r="AC127" s="347"/>
      <c r="AD127" s="348"/>
      <c r="AE127" s="349">
        <f>X127*20%</f>
        <v>0</v>
      </c>
      <c r="AF127" s="350"/>
      <c r="AG127" s="346">
        <f>X127+AE127</f>
        <v>0</v>
      </c>
      <c r="AH127" s="348"/>
      <c r="AI127" s="371"/>
    </row>
    <row r="128" spans="1:35" ht="13.5" customHeight="1" hidden="1" thickBot="1">
      <c r="A128" s="331"/>
      <c r="B128" s="333"/>
      <c r="C128" s="376"/>
      <c r="D128" s="366"/>
      <c r="E128" s="373"/>
      <c r="F128" s="367"/>
      <c r="G128" s="331"/>
      <c r="H128" s="346"/>
      <c r="I128" s="348"/>
      <c r="J128" s="346">
        <f>G128*34%</f>
        <v>0</v>
      </c>
      <c r="K128" s="348"/>
      <c r="L128" s="346">
        <f>G128*0.44%</f>
        <v>0</v>
      </c>
      <c r="M128" s="355"/>
      <c r="N128" s="52">
        <f>G128*1.5%</f>
        <v>0</v>
      </c>
      <c r="O128" s="355">
        <f>G128*104.9%</f>
        <v>0</v>
      </c>
      <c r="P128" s="348"/>
      <c r="Q128" s="346">
        <f>G128+J128+L128+N128+O128</f>
        <v>0</v>
      </c>
      <c r="R128" s="348"/>
      <c r="S128" s="80"/>
      <c r="T128" s="81"/>
      <c r="U128" s="81"/>
      <c r="V128" s="52"/>
      <c r="W128" s="19"/>
      <c r="X128" s="346">
        <f>W128</f>
        <v>0</v>
      </c>
      <c r="Y128" s="347"/>
      <c r="Z128" s="348"/>
      <c r="AA128" s="346">
        <v>6821</v>
      </c>
      <c r="AB128" s="347"/>
      <c r="AC128" s="347"/>
      <c r="AD128" s="348"/>
      <c r="AE128" s="349">
        <f>X128*20%</f>
        <v>0</v>
      </c>
      <c r="AF128" s="350"/>
      <c r="AG128" s="346">
        <f>X128+AE128</f>
        <v>0</v>
      </c>
      <c r="AH128" s="348"/>
      <c r="AI128" s="371"/>
    </row>
    <row r="129" spans="1:35" ht="15">
      <c r="A129" s="331"/>
      <c r="B129" s="333"/>
      <c r="C129" s="376"/>
      <c r="D129" s="364" t="s">
        <v>98</v>
      </c>
      <c r="E129" s="372"/>
      <c r="F129" s="365"/>
      <c r="G129" s="329">
        <v>3279</v>
      </c>
      <c r="H129" s="324"/>
      <c r="I129" s="326"/>
      <c r="J129" s="324">
        <f>G129*34%</f>
        <v>1114.8600000000001</v>
      </c>
      <c r="K129" s="326"/>
      <c r="L129" s="324">
        <f>G129*0.44%</f>
        <v>14.427600000000002</v>
      </c>
      <c r="M129" s="326"/>
      <c r="N129" s="329">
        <f>G129*1.5%</f>
        <v>49.184999999999995</v>
      </c>
      <c r="O129" s="324">
        <f>G129*O10</f>
        <v>3652.8060000000005</v>
      </c>
      <c r="P129" s="326"/>
      <c r="Q129" s="324">
        <f>G129+J129+L129+N129+O129</f>
        <v>8110.2786000000015</v>
      </c>
      <c r="R129" s="326"/>
      <c r="S129" s="431">
        <v>0</v>
      </c>
      <c r="T129" s="81"/>
      <c r="U129" s="81"/>
      <c r="V129" s="329">
        <f>Q129*S129</f>
        <v>0</v>
      </c>
      <c r="W129" s="329">
        <f>Q129+V129</f>
        <v>8110.2786000000015</v>
      </c>
      <c r="X129" s="324">
        <f>W129</f>
        <v>8110.2786000000015</v>
      </c>
      <c r="Y129" s="325"/>
      <c r="Z129" s="326"/>
      <c r="AA129" s="324">
        <f>X129*20%</f>
        <v>1622.0557200000003</v>
      </c>
      <c r="AB129" s="325"/>
      <c r="AC129" s="325"/>
      <c r="AD129" s="325"/>
      <c r="AE129" s="325"/>
      <c r="AF129" s="326"/>
      <c r="AG129" s="324">
        <v>7110</v>
      </c>
      <c r="AH129" s="326"/>
      <c r="AI129" s="371"/>
    </row>
    <row r="130" spans="1:35" ht="15" customHeight="1">
      <c r="A130" s="331"/>
      <c r="B130" s="333"/>
      <c r="C130" s="376"/>
      <c r="D130" s="366"/>
      <c r="E130" s="373"/>
      <c r="F130" s="367"/>
      <c r="G130" s="331"/>
      <c r="H130" s="346"/>
      <c r="I130" s="348"/>
      <c r="J130" s="346"/>
      <c r="K130" s="348"/>
      <c r="L130" s="346"/>
      <c r="M130" s="348"/>
      <c r="N130" s="331"/>
      <c r="O130" s="346"/>
      <c r="P130" s="348"/>
      <c r="Q130" s="346"/>
      <c r="R130" s="348"/>
      <c r="S130" s="331"/>
      <c r="T130" s="81"/>
      <c r="U130" s="81"/>
      <c r="V130" s="331"/>
      <c r="W130" s="331"/>
      <c r="X130" s="346"/>
      <c r="Y130" s="355"/>
      <c r="Z130" s="348"/>
      <c r="AA130" s="346"/>
      <c r="AB130" s="355"/>
      <c r="AC130" s="355"/>
      <c r="AD130" s="355"/>
      <c r="AE130" s="355"/>
      <c r="AF130" s="348"/>
      <c r="AG130" s="346"/>
      <c r="AH130" s="348"/>
      <c r="AI130" s="371"/>
    </row>
    <row r="131" spans="1:35" ht="15" customHeight="1">
      <c r="A131" s="331"/>
      <c r="B131" s="333"/>
      <c r="C131" s="376"/>
      <c r="D131" s="366"/>
      <c r="E131" s="373"/>
      <c r="F131" s="367"/>
      <c r="G131" s="331"/>
      <c r="H131" s="346"/>
      <c r="I131" s="348"/>
      <c r="J131" s="346"/>
      <c r="K131" s="348"/>
      <c r="L131" s="346"/>
      <c r="M131" s="348"/>
      <c r="N131" s="331"/>
      <c r="O131" s="346"/>
      <c r="P131" s="348"/>
      <c r="Q131" s="346"/>
      <c r="R131" s="348"/>
      <c r="S131" s="331"/>
      <c r="T131" s="81"/>
      <c r="U131" s="81"/>
      <c r="V131" s="331"/>
      <c r="W131" s="331"/>
      <c r="X131" s="346"/>
      <c r="Y131" s="355"/>
      <c r="Z131" s="348"/>
      <c r="AA131" s="346"/>
      <c r="AB131" s="355"/>
      <c r="AC131" s="355"/>
      <c r="AD131" s="355"/>
      <c r="AE131" s="355"/>
      <c r="AF131" s="348"/>
      <c r="AG131" s="346"/>
      <c r="AH131" s="348"/>
      <c r="AI131" s="371"/>
    </row>
    <row r="132" spans="1:35" ht="15">
      <c r="A132" s="331"/>
      <c r="B132" s="333"/>
      <c r="C132" s="376"/>
      <c r="D132" s="366"/>
      <c r="E132" s="373"/>
      <c r="F132" s="367"/>
      <c r="G132" s="331"/>
      <c r="H132" s="346"/>
      <c r="I132" s="348"/>
      <c r="J132" s="346"/>
      <c r="K132" s="348"/>
      <c r="L132" s="346"/>
      <c r="M132" s="348"/>
      <c r="N132" s="331"/>
      <c r="O132" s="346"/>
      <c r="P132" s="348"/>
      <c r="Q132" s="346"/>
      <c r="R132" s="348"/>
      <c r="S132" s="331"/>
      <c r="T132" s="81"/>
      <c r="U132" s="81"/>
      <c r="V132" s="331"/>
      <c r="W132" s="331"/>
      <c r="X132" s="346"/>
      <c r="Y132" s="355"/>
      <c r="Z132" s="348"/>
      <c r="AA132" s="346"/>
      <c r="AB132" s="355"/>
      <c r="AC132" s="355"/>
      <c r="AD132" s="355"/>
      <c r="AE132" s="355"/>
      <c r="AF132" s="348"/>
      <c r="AG132" s="346"/>
      <c r="AH132" s="348"/>
      <c r="AI132" s="371"/>
    </row>
    <row r="133" spans="1:35" ht="15.75" thickBot="1">
      <c r="A133" s="330"/>
      <c r="B133" s="334"/>
      <c r="C133" s="377"/>
      <c r="D133" s="368"/>
      <c r="E133" s="374"/>
      <c r="F133" s="369"/>
      <c r="G133" s="330"/>
      <c r="H133" s="319"/>
      <c r="I133" s="321"/>
      <c r="J133" s="319"/>
      <c r="K133" s="321"/>
      <c r="L133" s="319"/>
      <c r="M133" s="321"/>
      <c r="N133" s="330"/>
      <c r="O133" s="319"/>
      <c r="P133" s="321"/>
      <c r="Q133" s="319"/>
      <c r="R133" s="321"/>
      <c r="S133" s="331"/>
      <c r="T133" s="81"/>
      <c r="U133" s="81"/>
      <c r="V133" s="331"/>
      <c r="W133" s="330"/>
      <c r="X133" s="319"/>
      <c r="Y133" s="320"/>
      <c r="Z133" s="321"/>
      <c r="AA133" s="319"/>
      <c r="AB133" s="320"/>
      <c r="AC133" s="320"/>
      <c r="AD133" s="320"/>
      <c r="AE133" s="320"/>
      <c r="AF133" s="321"/>
      <c r="AG133" s="319"/>
      <c r="AH133" s="321"/>
      <c r="AI133" s="371"/>
    </row>
    <row r="134" spans="1:35" ht="24.75" customHeight="1">
      <c r="A134" s="329" t="s">
        <v>114</v>
      </c>
      <c r="B134" s="332" t="s">
        <v>38</v>
      </c>
      <c r="C134" s="375" t="s">
        <v>97</v>
      </c>
      <c r="D134" s="364" t="s">
        <v>5</v>
      </c>
      <c r="E134" s="372"/>
      <c r="F134" s="365"/>
      <c r="G134" s="329">
        <v>6558</v>
      </c>
      <c r="H134" s="324"/>
      <c r="I134" s="326"/>
      <c r="J134" s="324">
        <f>G134*34%</f>
        <v>2229.7200000000003</v>
      </c>
      <c r="K134" s="156"/>
      <c r="L134" s="324">
        <f>G134*0.44%</f>
        <v>28.855200000000004</v>
      </c>
      <c r="M134" s="156"/>
      <c r="N134" s="329">
        <f>G134*1.5%</f>
        <v>98.36999999999999</v>
      </c>
      <c r="O134" s="324">
        <f>G134*O10</f>
        <v>7305.612000000001</v>
      </c>
      <c r="P134" s="156"/>
      <c r="Q134" s="324">
        <f>G134+J134+L134+N134+O134</f>
        <v>16220.557200000003</v>
      </c>
      <c r="R134" s="326"/>
      <c r="S134" s="370">
        <v>0</v>
      </c>
      <c r="T134" s="79"/>
      <c r="U134" s="79"/>
      <c r="V134" s="329">
        <f>Q134*S134</f>
        <v>0</v>
      </c>
      <c r="W134" s="329">
        <f>Q134+V134</f>
        <v>16220.557200000003</v>
      </c>
      <c r="X134" s="324">
        <f>W134</f>
        <v>16220.557200000003</v>
      </c>
      <c r="Y134" s="325"/>
      <c r="Z134" s="326"/>
      <c r="AA134" s="346">
        <v>6821</v>
      </c>
      <c r="AB134" s="347"/>
      <c r="AC134" s="347"/>
      <c r="AD134" s="348"/>
      <c r="AE134" s="327">
        <f>X134*20%</f>
        <v>3244.1114400000006</v>
      </c>
      <c r="AF134" s="328"/>
      <c r="AG134" s="324">
        <v>19460</v>
      </c>
      <c r="AH134" s="326"/>
      <c r="AI134" s="371"/>
    </row>
    <row r="135" spans="1:35" ht="12.75" customHeight="1">
      <c r="A135" s="331"/>
      <c r="B135" s="333"/>
      <c r="C135" s="376"/>
      <c r="D135" s="366"/>
      <c r="E135" s="378"/>
      <c r="F135" s="367"/>
      <c r="G135" s="331"/>
      <c r="H135" s="346"/>
      <c r="I135" s="348"/>
      <c r="J135" s="346"/>
      <c r="K135" s="158"/>
      <c r="L135" s="346"/>
      <c r="M135" s="158"/>
      <c r="N135" s="331"/>
      <c r="O135" s="346"/>
      <c r="P135" s="158"/>
      <c r="Q135" s="346"/>
      <c r="R135" s="348"/>
      <c r="S135" s="427"/>
      <c r="T135" s="81"/>
      <c r="U135" s="81"/>
      <c r="V135" s="331"/>
      <c r="W135" s="331"/>
      <c r="X135" s="346"/>
      <c r="Y135" s="355"/>
      <c r="Z135" s="348"/>
      <c r="AA135" s="346"/>
      <c r="AB135" s="347"/>
      <c r="AC135" s="347"/>
      <c r="AD135" s="348"/>
      <c r="AE135" s="349"/>
      <c r="AF135" s="350"/>
      <c r="AG135" s="346"/>
      <c r="AH135" s="348"/>
      <c r="AI135" s="371"/>
    </row>
    <row r="136" spans="1:35" ht="3.75" customHeight="1" thickBot="1">
      <c r="A136" s="331"/>
      <c r="B136" s="333"/>
      <c r="C136" s="376"/>
      <c r="D136" s="366"/>
      <c r="E136" s="378"/>
      <c r="F136" s="367"/>
      <c r="G136" s="331"/>
      <c r="H136" s="346"/>
      <c r="I136" s="348"/>
      <c r="J136" s="346"/>
      <c r="K136" s="158"/>
      <c r="L136" s="346"/>
      <c r="M136" s="158"/>
      <c r="N136" s="331"/>
      <c r="O136" s="346"/>
      <c r="P136" s="158"/>
      <c r="Q136" s="346"/>
      <c r="R136" s="348"/>
      <c r="S136" s="433"/>
      <c r="T136" s="78"/>
      <c r="U136" s="78"/>
      <c r="V136" s="330"/>
      <c r="W136" s="331"/>
      <c r="X136" s="346"/>
      <c r="Y136" s="355"/>
      <c r="Z136" s="348"/>
      <c r="AA136" s="346"/>
      <c r="AB136" s="347"/>
      <c r="AC136" s="347"/>
      <c r="AD136" s="348"/>
      <c r="AE136" s="349"/>
      <c r="AF136" s="350"/>
      <c r="AG136" s="346"/>
      <c r="AH136" s="348"/>
      <c r="AI136" s="371"/>
    </row>
    <row r="137" spans="1:35" ht="13.5" customHeight="1" hidden="1" thickBot="1">
      <c r="A137" s="331"/>
      <c r="B137" s="333"/>
      <c r="C137" s="376"/>
      <c r="D137" s="366"/>
      <c r="E137" s="373"/>
      <c r="F137" s="367"/>
      <c r="G137" s="331"/>
      <c r="H137" s="346"/>
      <c r="I137" s="348"/>
      <c r="J137" s="346">
        <f>G137*34%</f>
        <v>0</v>
      </c>
      <c r="K137" s="348"/>
      <c r="L137" s="346">
        <f>G137*0.44%</f>
        <v>0</v>
      </c>
      <c r="M137" s="355"/>
      <c r="N137" s="52">
        <f>G137*1.5%</f>
        <v>0</v>
      </c>
      <c r="O137" s="355">
        <f>G137*104.9%</f>
        <v>0</v>
      </c>
      <c r="P137" s="348"/>
      <c r="Q137" s="346">
        <f>G137+J137+L137+N137+O137</f>
        <v>0</v>
      </c>
      <c r="R137" s="348"/>
      <c r="S137" s="80"/>
      <c r="T137" s="81"/>
      <c r="U137" s="81"/>
      <c r="V137" s="52"/>
      <c r="W137" s="19"/>
      <c r="X137" s="346">
        <f>W137</f>
        <v>0</v>
      </c>
      <c r="Y137" s="347"/>
      <c r="Z137" s="348"/>
      <c r="AA137" s="346">
        <v>6821</v>
      </c>
      <c r="AB137" s="347"/>
      <c r="AC137" s="347"/>
      <c r="AD137" s="348"/>
      <c r="AE137" s="349">
        <f>X137*20%</f>
        <v>0</v>
      </c>
      <c r="AF137" s="350"/>
      <c r="AG137" s="346">
        <f>X137+AE137</f>
        <v>0</v>
      </c>
      <c r="AH137" s="348"/>
      <c r="AI137" s="371"/>
    </row>
    <row r="138" spans="1:35" ht="15">
      <c r="A138" s="331"/>
      <c r="B138" s="333"/>
      <c r="C138" s="376"/>
      <c r="D138" s="364" t="s">
        <v>98</v>
      </c>
      <c r="E138" s="372"/>
      <c r="F138" s="365"/>
      <c r="G138" s="329">
        <v>5786</v>
      </c>
      <c r="H138" s="324"/>
      <c r="I138" s="326"/>
      <c r="J138" s="324">
        <f>G138*34%</f>
        <v>1967.2400000000002</v>
      </c>
      <c r="K138" s="326"/>
      <c r="L138" s="324">
        <f>G138*0.44%</f>
        <v>25.4584</v>
      </c>
      <c r="M138" s="326"/>
      <c r="N138" s="329">
        <f>G138*1.5%</f>
        <v>86.78999999999999</v>
      </c>
      <c r="O138" s="324">
        <f>G138*O10</f>
        <v>6445.604</v>
      </c>
      <c r="P138" s="326"/>
      <c r="Q138" s="324">
        <f>G138+J138+L138+N138+O138</f>
        <v>14311.092400000001</v>
      </c>
      <c r="R138" s="326"/>
      <c r="S138" s="370">
        <v>0</v>
      </c>
      <c r="T138" s="79"/>
      <c r="U138" s="79"/>
      <c r="V138" s="329">
        <f>Q138*S138</f>
        <v>0</v>
      </c>
      <c r="W138" s="329">
        <f>Q138+V138</f>
        <v>14311.092400000001</v>
      </c>
      <c r="X138" s="324">
        <f>W138</f>
        <v>14311.092400000001</v>
      </c>
      <c r="Y138" s="325"/>
      <c r="Z138" s="326"/>
      <c r="AA138" s="324">
        <f>X138*20%</f>
        <v>2862.2184800000005</v>
      </c>
      <c r="AB138" s="325"/>
      <c r="AC138" s="325"/>
      <c r="AD138" s="325"/>
      <c r="AE138" s="325"/>
      <c r="AF138" s="326"/>
      <c r="AG138" s="324">
        <v>17170</v>
      </c>
      <c r="AH138" s="326"/>
      <c r="AI138" s="371"/>
    </row>
    <row r="139" spans="1:35" ht="15" customHeight="1">
      <c r="A139" s="331"/>
      <c r="B139" s="333"/>
      <c r="C139" s="376"/>
      <c r="D139" s="366"/>
      <c r="E139" s="373"/>
      <c r="F139" s="367"/>
      <c r="G139" s="331"/>
      <c r="H139" s="346"/>
      <c r="I139" s="348"/>
      <c r="J139" s="346"/>
      <c r="K139" s="348"/>
      <c r="L139" s="346"/>
      <c r="M139" s="348"/>
      <c r="N139" s="331"/>
      <c r="O139" s="346"/>
      <c r="P139" s="348"/>
      <c r="Q139" s="346"/>
      <c r="R139" s="348"/>
      <c r="S139" s="427"/>
      <c r="T139" s="81"/>
      <c r="U139" s="81"/>
      <c r="V139" s="331"/>
      <c r="W139" s="331"/>
      <c r="X139" s="346"/>
      <c r="Y139" s="355"/>
      <c r="Z139" s="348"/>
      <c r="AA139" s="346"/>
      <c r="AB139" s="355"/>
      <c r="AC139" s="355"/>
      <c r="AD139" s="355"/>
      <c r="AE139" s="355"/>
      <c r="AF139" s="348"/>
      <c r="AG139" s="346"/>
      <c r="AH139" s="348"/>
      <c r="AI139" s="371"/>
    </row>
    <row r="140" spans="1:35" ht="15">
      <c r="A140" s="331"/>
      <c r="B140" s="333"/>
      <c r="C140" s="376"/>
      <c r="D140" s="366"/>
      <c r="E140" s="373"/>
      <c r="F140" s="367"/>
      <c r="G140" s="331"/>
      <c r="H140" s="346"/>
      <c r="I140" s="348"/>
      <c r="J140" s="346"/>
      <c r="K140" s="348"/>
      <c r="L140" s="346"/>
      <c r="M140" s="348"/>
      <c r="N140" s="331"/>
      <c r="O140" s="346"/>
      <c r="P140" s="348"/>
      <c r="Q140" s="346"/>
      <c r="R140" s="348"/>
      <c r="S140" s="427"/>
      <c r="T140" s="81"/>
      <c r="U140" s="81"/>
      <c r="V140" s="331"/>
      <c r="W140" s="331"/>
      <c r="X140" s="346"/>
      <c r="Y140" s="355"/>
      <c r="Z140" s="348"/>
      <c r="AA140" s="346"/>
      <c r="AB140" s="355"/>
      <c r="AC140" s="355"/>
      <c r="AD140" s="355"/>
      <c r="AE140" s="355"/>
      <c r="AF140" s="348"/>
      <c r="AG140" s="346"/>
      <c r="AH140" s="348"/>
      <c r="AI140" s="371"/>
    </row>
    <row r="141" spans="1:35" ht="15">
      <c r="A141" s="331"/>
      <c r="B141" s="333"/>
      <c r="C141" s="376"/>
      <c r="D141" s="366"/>
      <c r="E141" s="373"/>
      <c r="F141" s="367"/>
      <c r="G141" s="331"/>
      <c r="H141" s="346"/>
      <c r="I141" s="348"/>
      <c r="J141" s="346"/>
      <c r="K141" s="348"/>
      <c r="L141" s="346"/>
      <c r="M141" s="348"/>
      <c r="N141" s="331"/>
      <c r="O141" s="346"/>
      <c r="P141" s="348"/>
      <c r="Q141" s="346"/>
      <c r="R141" s="348"/>
      <c r="S141" s="427"/>
      <c r="T141" s="81"/>
      <c r="U141" s="81"/>
      <c r="V141" s="331"/>
      <c r="W141" s="331"/>
      <c r="X141" s="346"/>
      <c r="Y141" s="355"/>
      <c r="Z141" s="348"/>
      <c r="AA141" s="346"/>
      <c r="AB141" s="355"/>
      <c r="AC141" s="355"/>
      <c r="AD141" s="355"/>
      <c r="AE141" s="355"/>
      <c r="AF141" s="348"/>
      <c r="AG141" s="346"/>
      <c r="AH141" s="348"/>
      <c r="AI141" s="371"/>
    </row>
    <row r="142" spans="1:35" ht="15.75" thickBot="1">
      <c r="A142" s="330"/>
      <c r="B142" s="334"/>
      <c r="C142" s="377"/>
      <c r="D142" s="368"/>
      <c r="E142" s="374"/>
      <c r="F142" s="369"/>
      <c r="G142" s="330"/>
      <c r="H142" s="319"/>
      <c r="I142" s="321"/>
      <c r="J142" s="319"/>
      <c r="K142" s="321"/>
      <c r="L142" s="319"/>
      <c r="M142" s="321"/>
      <c r="N142" s="330"/>
      <c r="O142" s="319"/>
      <c r="P142" s="321"/>
      <c r="Q142" s="319"/>
      <c r="R142" s="321"/>
      <c r="S142" s="433"/>
      <c r="T142" s="78"/>
      <c r="U142" s="78"/>
      <c r="V142" s="330"/>
      <c r="W142" s="330"/>
      <c r="X142" s="319"/>
      <c r="Y142" s="320"/>
      <c r="Z142" s="321"/>
      <c r="AA142" s="319"/>
      <c r="AB142" s="320"/>
      <c r="AC142" s="320"/>
      <c r="AD142" s="320"/>
      <c r="AE142" s="320"/>
      <c r="AF142" s="321"/>
      <c r="AG142" s="319"/>
      <c r="AH142" s="321"/>
      <c r="AI142" s="371"/>
    </row>
    <row r="143" spans="1:35" ht="53.25" customHeight="1" thickBot="1">
      <c r="A143" s="329" t="s">
        <v>115</v>
      </c>
      <c r="B143" s="390" t="s">
        <v>116</v>
      </c>
      <c r="C143" s="375" t="s">
        <v>97</v>
      </c>
      <c r="D143" s="364" t="s">
        <v>5</v>
      </c>
      <c r="E143" s="372"/>
      <c r="F143" s="365"/>
      <c r="G143" s="329">
        <v>6751</v>
      </c>
      <c r="H143" s="324"/>
      <c r="I143" s="326"/>
      <c r="J143" s="346">
        <f aca="true" t="shared" si="12" ref="J143:J151">G143*34%</f>
        <v>2295.34</v>
      </c>
      <c r="K143" s="348"/>
      <c r="L143" s="346">
        <f aca="true" t="shared" si="13" ref="L143:L151">G143*0.44%</f>
        <v>29.704400000000003</v>
      </c>
      <c r="M143" s="355"/>
      <c r="N143" s="52">
        <f aca="true" t="shared" si="14" ref="N143:N151">G143*1.5%</f>
        <v>101.265</v>
      </c>
      <c r="O143" s="355">
        <f>G143*O10</f>
        <v>7520.6140000000005</v>
      </c>
      <c r="P143" s="348"/>
      <c r="Q143" s="346">
        <f aca="true" t="shared" si="15" ref="Q143:Q151">G143+J143+L143+N143+O143</f>
        <v>16697.9234</v>
      </c>
      <c r="R143" s="348"/>
      <c r="S143" s="102">
        <v>0</v>
      </c>
      <c r="T143" s="81"/>
      <c r="U143" s="81"/>
      <c r="V143" s="52">
        <f>Q143*S143</f>
        <v>0</v>
      </c>
      <c r="W143" s="19">
        <f>Q143+V143</f>
        <v>16697.9234</v>
      </c>
      <c r="X143" s="346">
        <f aca="true" t="shared" si="16" ref="X143:X151">W143</f>
        <v>16697.9234</v>
      </c>
      <c r="Y143" s="347"/>
      <c r="Z143" s="348"/>
      <c r="AA143" s="346">
        <v>6821</v>
      </c>
      <c r="AB143" s="347"/>
      <c r="AC143" s="347"/>
      <c r="AD143" s="348"/>
      <c r="AE143" s="349">
        <f aca="true" t="shared" si="17" ref="AE143:AE151">X143*20%</f>
        <v>3339.58468</v>
      </c>
      <c r="AF143" s="350"/>
      <c r="AG143" s="346">
        <v>20040</v>
      </c>
      <c r="AH143" s="348"/>
      <c r="AI143" s="371"/>
    </row>
    <row r="144" spans="1:35" ht="13.5" customHeight="1" hidden="1" thickBot="1">
      <c r="A144" s="331"/>
      <c r="B144" s="391"/>
      <c r="C144" s="376"/>
      <c r="D144" s="366"/>
      <c r="E144" s="378"/>
      <c r="F144" s="367"/>
      <c r="G144" s="331"/>
      <c r="H144" s="346"/>
      <c r="I144" s="348"/>
      <c r="J144" s="346">
        <f t="shared" si="12"/>
        <v>0</v>
      </c>
      <c r="K144" s="348"/>
      <c r="L144" s="346">
        <f t="shared" si="13"/>
        <v>0</v>
      </c>
      <c r="M144" s="355"/>
      <c r="N144" s="52">
        <f t="shared" si="14"/>
        <v>0</v>
      </c>
      <c r="O144" s="355">
        <f>G144*104.9%</f>
        <v>0</v>
      </c>
      <c r="P144" s="348"/>
      <c r="Q144" s="346">
        <f t="shared" si="15"/>
        <v>0</v>
      </c>
      <c r="R144" s="348"/>
      <c r="S144" s="80"/>
      <c r="T144" s="81"/>
      <c r="U144" s="81"/>
      <c r="V144" s="52"/>
      <c r="W144" s="19"/>
      <c r="X144" s="346">
        <f t="shared" si="16"/>
        <v>0</v>
      </c>
      <c r="Y144" s="347"/>
      <c r="Z144" s="348"/>
      <c r="AA144" s="346">
        <v>6821</v>
      </c>
      <c r="AB144" s="347"/>
      <c r="AC144" s="347"/>
      <c r="AD144" s="348"/>
      <c r="AE144" s="349">
        <f t="shared" si="17"/>
        <v>0</v>
      </c>
      <c r="AF144" s="350"/>
      <c r="AG144" s="346">
        <f>X144+AE144</f>
        <v>0</v>
      </c>
      <c r="AH144" s="348"/>
      <c r="AI144" s="371"/>
    </row>
    <row r="145" spans="1:35" ht="13.5" customHeight="1" hidden="1" thickBot="1">
      <c r="A145" s="331"/>
      <c r="B145" s="391"/>
      <c r="C145" s="376"/>
      <c r="D145" s="366"/>
      <c r="E145" s="378"/>
      <c r="F145" s="367"/>
      <c r="G145" s="331"/>
      <c r="H145" s="346"/>
      <c r="I145" s="348"/>
      <c r="J145" s="346">
        <f t="shared" si="12"/>
        <v>0</v>
      </c>
      <c r="K145" s="348"/>
      <c r="L145" s="346">
        <f t="shared" si="13"/>
        <v>0</v>
      </c>
      <c r="M145" s="355"/>
      <c r="N145" s="52">
        <f t="shared" si="14"/>
        <v>0</v>
      </c>
      <c r="O145" s="355">
        <f>G145*104.9%</f>
        <v>0</v>
      </c>
      <c r="P145" s="348"/>
      <c r="Q145" s="346">
        <f t="shared" si="15"/>
        <v>0</v>
      </c>
      <c r="R145" s="348"/>
      <c r="S145" s="80"/>
      <c r="T145" s="81"/>
      <c r="U145" s="81"/>
      <c r="V145" s="52"/>
      <c r="W145" s="19"/>
      <c r="X145" s="346">
        <f t="shared" si="16"/>
        <v>0</v>
      </c>
      <c r="Y145" s="347"/>
      <c r="Z145" s="348"/>
      <c r="AA145" s="346">
        <v>6821</v>
      </c>
      <c r="AB145" s="347"/>
      <c r="AC145" s="347"/>
      <c r="AD145" s="348"/>
      <c r="AE145" s="349">
        <f t="shared" si="17"/>
        <v>0</v>
      </c>
      <c r="AF145" s="350"/>
      <c r="AG145" s="346">
        <f>X145+AE145</f>
        <v>0</v>
      </c>
      <c r="AH145" s="348"/>
      <c r="AI145" s="371"/>
    </row>
    <row r="146" spans="1:35" ht="13.5" customHeight="1" hidden="1" thickBot="1">
      <c r="A146" s="331"/>
      <c r="B146" s="391"/>
      <c r="C146" s="376"/>
      <c r="D146" s="366"/>
      <c r="E146" s="373"/>
      <c r="F146" s="367"/>
      <c r="G146" s="331"/>
      <c r="H146" s="346"/>
      <c r="I146" s="348"/>
      <c r="J146" s="346">
        <f t="shared" si="12"/>
        <v>0</v>
      </c>
      <c r="K146" s="348"/>
      <c r="L146" s="346">
        <f t="shared" si="13"/>
        <v>0</v>
      </c>
      <c r="M146" s="355"/>
      <c r="N146" s="52">
        <f t="shared" si="14"/>
        <v>0</v>
      </c>
      <c r="O146" s="355">
        <f>G146*104.9%</f>
        <v>0</v>
      </c>
      <c r="P146" s="348"/>
      <c r="Q146" s="346">
        <f t="shared" si="15"/>
        <v>0</v>
      </c>
      <c r="R146" s="348"/>
      <c r="S146" s="80"/>
      <c r="T146" s="81"/>
      <c r="U146" s="81"/>
      <c r="V146" s="52"/>
      <c r="W146" s="19"/>
      <c r="X146" s="346">
        <f t="shared" si="16"/>
        <v>0</v>
      </c>
      <c r="Y146" s="347"/>
      <c r="Z146" s="348"/>
      <c r="AA146" s="346">
        <v>6821</v>
      </c>
      <c r="AB146" s="347"/>
      <c r="AC146" s="347"/>
      <c r="AD146" s="348"/>
      <c r="AE146" s="349">
        <f t="shared" si="17"/>
        <v>0</v>
      </c>
      <c r="AF146" s="350"/>
      <c r="AG146" s="346">
        <f>X146+AE146</f>
        <v>0</v>
      </c>
      <c r="AH146" s="348"/>
      <c r="AI146" s="371"/>
    </row>
    <row r="147" spans="1:35" ht="12.75" customHeight="1">
      <c r="A147" s="331"/>
      <c r="B147" s="391"/>
      <c r="C147" s="376"/>
      <c r="D147" s="364" t="s">
        <v>98</v>
      </c>
      <c r="E147" s="372"/>
      <c r="F147" s="365"/>
      <c r="G147" s="329">
        <v>5304</v>
      </c>
      <c r="H147" s="324"/>
      <c r="I147" s="326"/>
      <c r="J147" s="324">
        <f t="shared" si="12"/>
        <v>1803.3600000000001</v>
      </c>
      <c r="K147" s="326"/>
      <c r="L147" s="324">
        <f t="shared" si="13"/>
        <v>23.337600000000002</v>
      </c>
      <c r="M147" s="326"/>
      <c r="N147" s="329">
        <f t="shared" si="14"/>
        <v>79.56</v>
      </c>
      <c r="O147" s="324">
        <f>G147*O10</f>
        <v>5908.656000000001</v>
      </c>
      <c r="P147" s="326"/>
      <c r="Q147" s="324">
        <f t="shared" si="15"/>
        <v>13118.913600000002</v>
      </c>
      <c r="R147" s="326"/>
      <c r="S147" s="370">
        <v>0</v>
      </c>
      <c r="T147" s="79"/>
      <c r="U147" s="79"/>
      <c r="V147" s="329">
        <f>Q147*S147</f>
        <v>0</v>
      </c>
      <c r="W147" s="329">
        <f>Q147+V147</f>
        <v>13118.913600000002</v>
      </c>
      <c r="X147" s="324">
        <f t="shared" si="16"/>
        <v>13118.913600000002</v>
      </c>
      <c r="Y147" s="325"/>
      <c r="Z147" s="326"/>
      <c r="AA147" s="324">
        <v>6821</v>
      </c>
      <c r="AB147" s="325"/>
      <c r="AC147" s="325"/>
      <c r="AD147" s="326"/>
      <c r="AE147" s="327">
        <f t="shared" si="17"/>
        <v>2623.7827200000006</v>
      </c>
      <c r="AF147" s="328"/>
      <c r="AG147" s="324">
        <v>15740</v>
      </c>
      <c r="AH147" s="326"/>
      <c r="AI147" s="371"/>
    </row>
    <row r="148" spans="1:35" ht="12.75" customHeight="1">
      <c r="A148" s="331"/>
      <c r="B148" s="391"/>
      <c r="C148" s="376"/>
      <c r="D148" s="366"/>
      <c r="E148" s="373"/>
      <c r="F148" s="367"/>
      <c r="G148" s="331"/>
      <c r="H148" s="346"/>
      <c r="I148" s="348"/>
      <c r="J148" s="346"/>
      <c r="K148" s="348"/>
      <c r="L148" s="346"/>
      <c r="M148" s="348"/>
      <c r="N148" s="331"/>
      <c r="O148" s="346"/>
      <c r="P148" s="348"/>
      <c r="Q148" s="346"/>
      <c r="R148" s="348"/>
      <c r="S148" s="427"/>
      <c r="T148" s="81"/>
      <c r="U148" s="81"/>
      <c r="V148" s="331"/>
      <c r="W148" s="331"/>
      <c r="X148" s="346"/>
      <c r="Y148" s="355"/>
      <c r="Z148" s="348"/>
      <c r="AA148" s="346"/>
      <c r="AB148" s="355"/>
      <c r="AC148" s="355"/>
      <c r="AD148" s="348"/>
      <c r="AE148" s="349"/>
      <c r="AF148" s="350"/>
      <c r="AG148" s="346"/>
      <c r="AH148" s="348"/>
      <c r="AI148" s="371"/>
    </row>
    <row r="149" spans="1:35" ht="12.75" customHeight="1">
      <c r="A149" s="331"/>
      <c r="B149" s="391"/>
      <c r="C149" s="376"/>
      <c r="D149" s="366"/>
      <c r="E149" s="373"/>
      <c r="F149" s="367"/>
      <c r="G149" s="331"/>
      <c r="H149" s="346"/>
      <c r="I149" s="348"/>
      <c r="J149" s="346"/>
      <c r="K149" s="348"/>
      <c r="L149" s="346"/>
      <c r="M149" s="348"/>
      <c r="N149" s="331"/>
      <c r="O149" s="346"/>
      <c r="P149" s="348"/>
      <c r="Q149" s="346"/>
      <c r="R149" s="348"/>
      <c r="S149" s="427"/>
      <c r="T149" s="81"/>
      <c r="U149" s="81"/>
      <c r="V149" s="331"/>
      <c r="W149" s="331"/>
      <c r="X149" s="346"/>
      <c r="Y149" s="355"/>
      <c r="Z149" s="348"/>
      <c r="AA149" s="346"/>
      <c r="AB149" s="355"/>
      <c r="AC149" s="355"/>
      <c r="AD149" s="348"/>
      <c r="AE149" s="349"/>
      <c r="AF149" s="350"/>
      <c r="AG149" s="346"/>
      <c r="AH149" s="348"/>
      <c r="AI149" s="371"/>
    </row>
    <row r="150" spans="1:35" ht="13.5" customHeight="1" thickBot="1">
      <c r="A150" s="330"/>
      <c r="B150" s="392"/>
      <c r="C150" s="377"/>
      <c r="D150" s="368"/>
      <c r="E150" s="374"/>
      <c r="F150" s="369"/>
      <c r="G150" s="330"/>
      <c r="H150" s="319"/>
      <c r="I150" s="321"/>
      <c r="J150" s="319"/>
      <c r="K150" s="321"/>
      <c r="L150" s="319"/>
      <c r="M150" s="321"/>
      <c r="N150" s="330"/>
      <c r="O150" s="319"/>
      <c r="P150" s="321"/>
      <c r="Q150" s="319"/>
      <c r="R150" s="321"/>
      <c r="S150" s="433"/>
      <c r="T150" s="78"/>
      <c r="U150" s="78"/>
      <c r="V150" s="330"/>
      <c r="W150" s="330"/>
      <c r="X150" s="319"/>
      <c r="Y150" s="320"/>
      <c r="Z150" s="321"/>
      <c r="AA150" s="319"/>
      <c r="AB150" s="320"/>
      <c r="AC150" s="320"/>
      <c r="AD150" s="321"/>
      <c r="AE150" s="322"/>
      <c r="AF150" s="323"/>
      <c r="AG150" s="319"/>
      <c r="AH150" s="321"/>
      <c r="AI150" s="371"/>
    </row>
    <row r="151" spans="1:35" ht="32.25" customHeight="1">
      <c r="A151" s="329" t="s">
        <v>117</v>
      </c>
      <c r="B151" s="390" t="s">
        <v>42</v>
      </c>
      <c r="C151" s="335" t="s">
        <v>97</v>
      </c>
      <c r="D151" s="337"/>
      <c r="E151" s="364" t="s">
        <v>5</v>
      </c>
      <c r="F151" s="365"/>
      <c r="G151" s="329">
        <v>17359</v>
      </c>
      <c r="H151" s="324"/>
      <c r="I151" s="326"/>
      <c r="J151" s="324">
        <f t="shared" si="12"/>
        <v>5902.06</v>
      </c>
      <c r="K151" s="156"/>
      <c r="L151" s="324">
        <f t="shared" si="13"/>
        <v>76.37960000000001</v>
      </c>
      <c r="M151" s="326"/>
      <c r="N151" s="329">
        <f t="shared" si="14"/>
        <v>260.385</v>
      </c>
      <c r="O151" s="324">
        <f>G151*O10</f>
        <v>19337.926000000003</v>
      </c>
      <c r="P151" s="326"/>
      <c r="Q151" s="324">
        <f t="shared" si="15"/>
        <v>42935.7506</v>
      </c>
      <c r="R151" s="326"/>
      <c r="S151" s="370">
        <v>0</v>
      </c>
      <c r="T151" s="79"/>
      <c r="U151" s="79"/>
      <c r="V151" s="329">
        <f>Q151*S151</f>
        <v>0</v>
      </c>
      <c r="W151" s="329">
        <f>Q151+V151</f>
        <v>42935.7506</v>
      </c>
      <c r="X151" s="324">
        <f t="shared" si="16"/>
        <v>42935.7506</v>
      </c>
      <c r="Y151" s="325"/>
      <c r="Z151" s="326"/>
      <c r="AA151" s="324">
        <v>6821</v>
      </c>
      <c r="AB151" s="325"/>
      <c r="AC151" s="325"/>
      <c r="AD151" s="326"/>
      <c r="AE151" s="327">
        <f t="shared" si="17"/>
        <v>8587.15012</v>
      </c>
      <c r="AF151" s="328"/>
      <c r="AG151" s="324">
        <v>25520</v>
      </c>
      <c r="AH151" s="326"/>
      <c r="AI151" s="371"/>
    </row>
    <row r="152" spans="1:35" ht="13.5" customHeight="1" thickBot="1">
      <c r="A152" s="331"/>
      <c r="B152" s="391"/>
      <c r="C152" s="338"/>
      <c r="D152" s="340"/>
      <c r="E152" s="366"/>
      <c r="F152" s="367"/>
      <c r="G152" s="330"/>
      <c r="H152" s="319"/>
      <c r="I152" s="321"/>
      <c r="J152" s="319"/>
      <c r="K152" s="163"/>
      <c r="L152" s="319"/>
      <c r="M152" s="321"/>
      <c r="N152" s="330"/>
      <c r="O152" s="319"/>
      <c r="P152" s="321"/>
      <c r="Q152" s="319"/>
      <c r="R152" s="321"/>
      <c r="S152" s="433"/>
      <c r="T152" s="78"/>
      <c r="U152" s="78"/>
      <c r="V152" s="330"/>
      <c r="W152" s="330"/>
      <c r="X152" s="319"/>
      <c r="Y152" s="320"/>
      <c r="Z152" s="321"/>
      <c r="AA152" s="319"/>
      <c r="AB152" s="320"/>
      <c r="AC152" s="320"/>
      <c r="AD152" s="321"/>
      <c r="AE152" s="322"/>
      <c r="AF152" s="323"/>
      <c r="AG152" s="319"/>
      <c r="AH152" s="321"/>
      <c r="AI152" s="371"/>
    </row>
    <row r="153" spans="1:35" ht="15">
      <c r="A153" s="331"/>
      <c r="B153" s="391"/>
      <c r="C153" s="338"/>
      <c r="D153" s="340"/>
      <c r="E153" s="364" t="s">
        <v>98</v>
      </c>
      <c r="F153" s="365"/>
      <c r="G153" s="329">
        <v>16588</v>
      </c>
      <c r="H153" s="324"/>
      <c r="I153" s="326"/>
      <c r="J153" s="324">
        <f>G153*34%</f>
        <v>5639.92</v>
      </c>
      <c r="K153" s="326"/>
      <c r="L153" s="324">
        <f>G153*0.44%</f>
        <v>72.9872</v>
      </c>
      <c r="M153" s="326"/>
      <c r="N153" s="329">
        <f>G153*1.5%</f>
        <v>248.82</v>
      </c>
      <c r="O153" s="324">
        <f>G153*O10</f>
        <v>18479.032000000003</v>
      </c>
      <c r="P153" s="326"/>
      <c r="Q153" s="324">
        <f>G153+J153+L153+N153+O153</f>
        <v>41028.7592</v>
      </c>
      <c r="R153" s="326"/>
      <c r="S153" s="370">
        <v>0</v>
      </c>
      <c r="T153" s="81"/>
      <c r="U153" s="81"/>
      <c r="V153" s="329">
        <f>Q153*S153</f>
        <v>0</v>
      </c>
      <c r="W153" s="329">
        <f>Q153+V153</f>
        <v>41028.7592</v>
      </c>
      <c r="X153" s="324">
        <f>W153</f>
        <v>41028.7592</v>
      </c>
      <c r="Y153" s="325"/>
      <c r="Z153" s="326"/>
      <c r="AA153" s="155"/>
      <c r="AB153" s="159"/>
      <c r="AC153" s="159"/>
      <c r="AD153" s="159"/>
      <c r="AE153" s="159"/>
      <c r="AF153" s="329">
        <f>X153*20%</f>
        <v>8205.75184</v>
      </c>
      <c r="AG153" s="159"/>
      <c r="AH153" s="329">
        <v>12230</v>
      </c>
      <c r="AI153" s="434"/>
    </row>
    <row r="154" spans="1:35" ht="15" customHeight="1">
      <c r="A154" s="331"/>
      <c r="B154" s="391"/>
      <c r="C154" s="338"/>
      <c r="D154" s="340"/>
      <c r="E154" s="366"/>
      <c r="F154" s="367"/>
      <c r="G154" s="331"/>
      <c r="H154" s="346"/>
      <c r="I154" s="348"/>
      <c r="J154" s="346"/>
      <c r="K154" s="348"/>
      <c r="L154" s="346"/>
      <c r="M154" s="348"/>
      <c r="N154" s="331"/>
      <c r="O154" s="346"/>
      <c r="P154" s="348"/>
      <c r="Q154" s="346"/>
      <c r="R154" s="348"/>
      <c r="S154" s="427"/>
      <c r="T154" s="81"/>
      <c r="U154" s="81"/>
      <c r="V154" s="331"/>
      <c r="W154" s="331"/>
      <c r="X154" s="346"/>
      <c r="Y154" s="355"/>
      <c r="Z154" s="348"/>
      <c r="AA154" s="157"/>
      <c r="AB154" s="160"/>
      <c r="AC154" s="160"/>
      <c r="AD154" s="160"/>
      <c r="AE154" s="160"/>
      <c r="AF154" s="331"/>
      <c r="AG154" s="160"/>
      <c r="AH154" s="331"/>
      <c r="AI154" s="434"/>
    </row>
    <row r="155" spans="1:35" ht="15.75" thickBot="1">
      <c r="A155" s="330"/>
      <c r="B155" s="392"/>
      <c r="C155" s="341"/>
      <c r="D155" s="343"/>
      <c r="E155" s="368"/>
      <c r="F155" s="369"/>
      <c r="G155" s="330"/>
      <c r="H155" s="319"/>
      <c r="I155" s="321"/>
      <c r="J155" s="319"/>
      <c r="K155" s="321"/>
      <c r="L155" s="319"/>
      <c r="M155" s="321"/>
      <c r="N155" s="330"/>
      <c r="O155" s="319"/>
      <c r="P155" s="321"/>
      <c r="Q155" s="319"/>
      <c r="R155" s="321"/>
      <c r="S155" s="433"/>
      <c r="T155" s="81"/>
      <c r="U155" s="81"/>
      <c r="V155" s="330"/>
      <c r="W155" s="330"/>
      <c r="X155" s="319"/>
      <c r="Y155" s="320"/>
      <c r="Z155" s="321"/>
      <c r="AA155" s="161"/>
      <c r="AB155" s="162"/>
      <c r="AC155" s="162"/>
      <c r="AD155" s="162"/>
      <c r="AE155" s="162"/>
      <c r="AF155" s="330"/>
      <c r="AG155" s="162"/>
      <c r="AH155" s="330"/>
      <c r="AI155" s="434"/>
    </row>
    <row r="156" spans="1:35" ht="42" customHeight="1" thickBot="1">
      <c r="A156" s="329" t="s">
        <v>118</v>
      </c>
      <c r="B156" s="435" t="s">
        <v>119</v>
      </c>
      <c r="C156" s="335" t="s">
        <v>97</v>
      </c>
      <c r="D156" s="337"/>
      <c r="E156" s="366" t="s">
        <v>5</v>
      </c>
      <c r="F156" s="367"/>
      <c r="G156" s="331">
        <v>9644</v>
      </c>
      <c r="H156" s="346"/>
      <c r="I156" s="348"/>
      <c r="J156" s="346">
        <f>G156*34%</f>
        <v>3278.96</v>
      </c>
      <c r="K156" s="348"/>
      <c r="L156" s="346">
        <f>G156*0.44%</f>
        <v>42.433600000000006</v>
      </c>
      <c r="M156" s="355"/>
      <c r="N156" s="52">
        <f>G156*1.5%</f>
        <v>144.66</v>
      </c>
      <c r="O156" s="355">
        <f>G156*O10</f>
        <v>10743.416000000001</v>
      </c>
      <c r="P156" s="348"/>
      <c r="Q156" s="346">
        <f>G156+J156+L156+N156+O156</f>
        <v>23853.4696</v>
      </c>
      <c r="R156" s="348"/>
      <c r="S156" s="107">
        <v>0</v>
      </c>
      <c r="T156" s="85"/>
      <c r="U156" s="85"/>
      <c r="V156" s="64">
        <f>Q156*S156</f>
        <v>0</v>
      </c>
      <c r="W156" s="19">
        <f>Q156+V156</f>
        <v>23853.4696</v>
      </c>
      <c r="X156" s="346">
        <f>W156</f>
        <v>23853.4696</v>
      </c>
      <c r="Y156" s="347"/>
      <c r="Z156" s="348"/>
      <c r="AA156" s="346">
        <v>6821</v>
      </c>
      <c r="AB156" s="347"/>
      <c r="AC156" s="347"/>
      <c r="AD156" s="348"/>
      <c r="AE156" s="349">
        <f>X156*20%</f>
        <v>4770.693920000001</v>
      </c>
      <c r="AF156" s="350"/>
      <c r="AG156" s="346">
        <v>28620</v>
      </c>
      <c r="AH156" s="348"/>
      <c r="AI156" s="371"/>
    </row>
    <row r="157" spans="1:35" ht="3.75" customHeight="1" hidden="1" thickBot="1">
      <c r="A157" s="331"/>
      <c r="B157" s="436"/>
      <c r="C157" s="338"/>
      <c r="D157" s="340"/>
      <c r="E157" s="366"/>
      <c r="F157" s="367"/>
      <c r="G157" s="331"/>
      <c r="H157" s="346"/>
      <c r="I157" s="348"/>
      <c r="J157" s="346">
        <f>G157*34%</f>
        <v>0</v>
      </c>
      <c r="K157" s="348"/>
      <c r="L157" s="346">
        <f>G157*0.44%</f>
        <v>0</v>
      </c>
      <c r="M157" s="355"/>
      <c r="N157" s="52">
        <f>G157*1.5%</f>
        <v>0</v>
      </c>
      <c r="O157" s="355">
        <f>G157*104.9%</f>
        <v>0</v>
      </c>
      <c r="P157" s="348"/>
      <c r="Q157" s="346">
        <f>G157+J157+L157+N157+O157</f>
        <v>0</v>
      </c>
      <c r="R157" s="348"/>
      <c r="S157" s="80"/>
      <c r="T157" s="81"/>
      <c r="U157" s="81"/>
      <c r="V157" s="52"/>
      <c r="W157" s="19"/>
      <c r="X157" s="346">
        <f>W157</f>
        <v>0</v>
      </c>
      <c r="Y157" s="347"/>
      <c r="Z157" s="348"/>
      <c r="AA157" s="346">
        <v>6821</v>
      </c>
      <c r="AB157" s="347"/>
      <c r="AC157" s="347"/>
      <c r="AD157" s="348"/>
      <c r="AE157" s="349">
        <f>X157*20%</f>
        <v>0</v>
      </c>
      <c r="AF157" s="350"/>
      <c r="AG157" s="346">
        <f>X157+AE157</f>
        <v>0</v>
      </c>
      <c r="AH157" s="348"/>
      <c r="AI157" s="371"/>
    </row>
    <row r="158" spans="1:35" ht="13.5" customHeight="1" hidden="1" thickBot="1">
      <c r="A158" s="331"/>
      <c r="B158" s="436"/>
      <c r="C158" s="338"/>
      <c r="D158" s="340"/>
      <c r="E158" s="366"/>
      <c r="F158" s="367"/>
      <c r="G158" s="331"/>
      <c r="H158" s="346"/>
      <c r="I158" s="348"/>
      <c r="J158" s="346">
        <f>G158*34%</f>
        <v>0</v>
      </c>
      <c r="K158" s="348"/>
      <c r="L158" s="346">
        <f>G158*0.44%</f>
        <v>0</v>
      </c>
      <c r="M158" s="355"/>
      <c r="N158" s="52">
        <f>G158*1.5%</f>
        <v>0</v>
      </c>
      <c r="O158" s="355">
        <f>G158*104.9%</f>
        <v>0</v>
      </c>
      <c r="P158" s="348"/>
      <c r="Q158" s="346">
        <f>G158+J158+L158+N158+O158</f>
        <v>0</v>
      </c>
      <c r="R158" s="348"/>
      <c r="S158" s="80"/>
      <c r="T158" s="81"/>
      <c r="U158" s="81"/>
      <c r="V158" s="52"/>
      <c r="W158" s="19"/>
      <c r="X158" s="346">
        <f>W158</f>
        <v>0</v>
      </c>
      <c r="Y158" s="347"/>
      <c r="Z158" s="348"/>
      <c r="AA158" s="346">
        <v>6821</v>
      </c>
      <c r="AB158" s="347"/>
      <c r="AC158" s="347"/>
      <c r="AD158" s="348"/>
      <c r="AE158" s="349">
        <f>X158*20%</f>
        <v>0</v>
      </c>
      <c r="AF158" s="350"/>
      <c r="AG158" s="346">
        <f>X158+AE158</f>
        <v>0</v>
      </c>
      <c r="AH158" s="348"/>
      <c r="AI158" s="371"/>
    </row>
    <row r="159" spans="1:35" ht="13.5" customHeight="1" hidden="1" thickBot="1">
      <c r="A159" s="331"/>
      <c r="B159" s="436"/>
      <c r="C159" s="338"/>
      <c r="D159" s="340"/>
      <c r="E159" s="366"/>
      <c r="F159" s="367"/>
      <c r="G159" s="331"/>
      <c r="H159" s="346"/>
      <c r="I159" s="348"/>
      <c r="J159" s="346">
        <f>G159*34%</f>
        <v>0</v>
      </c>
      <c r="K159" s="348"/>
      <c r="L159" s="346">
        <f>G159*0.44%</f>
        <v>0</v>
      </c>
      <c r="M159" s="355"/>
      <c r="N159" s="52">
        <f>G159*1.5%</f>
        <v>0</v>
      </c>
      <c r="O159" s="355">
        <f>G159*104.9%</f>
        <v>0</v>
      </c>
      <c r="P159" s="348"/>
      <c r="Q159" s="346">
        <f>G159+J159+L159+N159+O159</f>
        <v>0</v>
      </c>
      <c r="R159" s="348"/>
      <c r="S159" s="80"/>
      <c r="T159" s="81"/>
      <c r="U159" s="81"/>
      <c r="V159" s="52"/>
      <c r="W159" s="19"/>
      <c r="X159" s="346">
        <f>W159</f>
        <v>0</v>
      </c>
      <c r="Y159" s="347"/>
      <c r="Z159" s="348"/>
      <c r="AA159" s="346">
        <v>6821</v>
      </c>
      <c r="AB159" s="347"/>
      <c r="AC159" s="347"/>
      <c r="AD159" s="348"/>
      <c r="AE159" s="349">
        <f>X159*20%</f>
        <v>0</v>
      </c>
      <c r="AF159" s="350"/>
      <c r="AG159" s="346">
        <f>X159+AE159</f>
        <v>0</v>
      </c>
      <c r="AH159" s="348"/>
      <c r="AI159" s="371"/>
    </row>
    <row r="160" spans="1:35" ht="13.5" customHeight="1" hidden="1" thickBot="1">
      <c r="A160" s="331"/>
      <c r="B160" s="436"/>
      <c r="C160" s="338"/>
      <c r="D160" s="340"/>
      <c r="E160" s="366"/>
      <c r="F160" s="367"/>
      <c r="G160" s="331"/>
      <c r="H160" s="346"/>
      <c r="I160" s="348"/>
      <c r="J160" s="346">
        <f>G160*34%</f>
        <v>0</v>
      </c>
      <c r="K160" s="348"/>
      <c r="L160" s="346">
        <f>G160*0.44%</f>
        <v>0</v>
      </c>
      <c r="M160" s="355"/>
      <c r="N160" s="52">
        <f>G160*1.5%</f>
        <v>0</v>
      </c>
      <c r="O160" s="355">
        <f>G160*104.9%</f>
        <v>0</v>
      </c>
      <c r="P160" s="348"/>
      <c r="Q160" s="346">
        <f>G160+J160+L160+N160+O160</f>
        <v>0</v>
      </c>
      <c r="R160" s="348"/>
      <c r="S160" s="80"/>
      <c r="T160" s="81"/>
      <c r="U160" s="81"/>
      <c r="V160" s="52"/>
      <c r="W160" s="19"/>
      <c r="X160" s="346">
        <f>W160</f>
        <v>0</v>
      </c>
      <c r="Y160" s="347"/>
      <c r="Z160" s="348"/>
      <c r="AA160" s="346">
        <v>6821</v>
      </c>
      <c r="AB160" s="347"/>
      <c r="AC160" s="347"/>
      <c r="AD160" s="348"/>
      <c r="AE160" s="349">
        <f>X160*20%</f>
        <v>0</v>
      </c>
      <c r="AF160" s="350"/>
      <c r="AG160" s="346">
        <f>X160+AE160</f>
        <v>0</v>
      </c>
      <c r="AH160" s="348"/>
      <c r="AI160" s="371"/>
    </row>
    <row r="161" spans="1:35" ht="15">
      <c r="A161" s="331"/>
      <c r="B161" s="436"/>
      <c r="C161" s="338"/>
      <c r="D161" s="340"/>
      <c r="E161" s="364" t="s">
        <v>98</v>
      </c>
      <c r="F161" s="365"/>
      <c r="G161" s="329">
        <v>8680</v>
      </c>
      <c r="H161" s="324"/>
      <c r="I161" s="326"/>
      <c r="J161" s="324"/>
      <c r="K161" s="326"/>
      <c r="L161" s="324"/>
      <c r="M161" s="325"/>
      <c r="N161" s="58"/>
      <c r="O161" s="325"/>
      <c r="P161" s="326"/>
      <c r="Q161" s="324"/>
      <c r="R161" s="326"/>
      <c r="S161" s="80"/>
      <c r="T161" s="81"/>
      <c r="U161" s="81"/>
      <c r="V161" s="52"/>
      <c r="W161" s="28"/>
      <c r="X161" s="324"/>
      <c r="Y161" s="325"/>
      <c r="Z161" s="326"/>
      <c r="AA161" s="327"/>
      <c r="AB161" s="328"/>
      <c r="AC161" s="327"/>
      <c r="AD161" s="438"/>
      <c r="AE161" s="438"/>
      <c r="AF161" s="438"/>
      <c r="AG161" s="328"/>
      <c r="AH161" s="58"/>
      <c r="AI161" s="371"/>
    </row>
    <row r="162" spans="1:35" ht="15" customHeight="1">
      <c r="A162" s="331"/>
      <c r="B162" s="436"/>
      <c r="C162" s="338"/>
      <c r="D162" s="340"/>
      <c r="E162" s="366"/>
      <c r="F162" s="367"/>
      <c r="G162" s="331"/>
      <c r="H162" s="346"/>
      <c r="I162" s="348"/>
      <c r="J162" s="346">
        <f>G161*34%</f>
        <v>2951.2000000000003</v>
      </c>
      <c r="K162" s="348"/>
      <c r="L162" s="346">
        <f>G161*0.44%</f>
        <v>38.192</v>
      </c>
      <c r="M162" s="355"/>
      <c r="N162" s="52">
        <f>G161*1.5%</f>
        <v>130.2</v>
      </c>
      <c r="O162" s="355">
        <f>G161*O10</f>
        <v>9669.52</v>
      </c>
      <c r="P162" s="348"/>
      <c r="Q162" s="346">
        <f>G161+J162+L162+N162+O162</f>
        <v>21469.112</v>
      </c>
      <c r="R162" s="348"/>
      <c r="S162" s="102">
        <v>0</v>
      </c>
      <c r="T162" s="81"/>
      <c r="U162" s="81"/>
      <c r="V162" s="52">
        <f>Q162*S162</f>
        <v>0</v>
      </c>
      <c r="W162" s="19">
        <f>Q162+V162</f>
        <v>21469.112</v>
      </c>
      <c r="X162" s="346">
        <f>W162</f>
        <v>21469.112</v>
      </c>
      <c r="Y162" s="355"/>
      <c r="Z162" s="348"/>
      <c r="AA162" s="346">
        <v>6821</v>
      </c>
      <c r="AB162" s="355"/>
      <c r="AC162" s="355"/>
      <c r="AD162" s="348"/>
      <c r="AE162" s="349">
        <f>X162*20%</f>
        <v>4293.8224</v>
      </c>
      <c r="AF162" s="359"/>
      <c r="AG162" s="360">
        <v>19760</v>
      </c>
      <c r="AH162" s="361"/>
      <c r="AI162" s="434"/>
    </row>
    <row r="163" spans="1:35" ht="15">
      <c r="A163" s="331"/>
      <c r="B163" s="436"/>
      <c r="C163" s="338"/>
      <c r="D163" s="340"/>
      <c r="E163" s="366"/>
      <c r="F163" s="367"/>
      <c r="G163" s="331"/>
      <c r="H163" s="346"/>
      <c r="I163" s="348"/>
      <c r="J163" s="353"/>
      <c r="K163" s="356"/>
      <c r="L163" s="353"/>
      <c r="M163" s="354"/>
      <c r="N163" s="83"/>
      <c r="O163" s="354"/>
      <c r="P163" s="356"/>
      <c r="Q163" s="353"/>
      <c r="R163" s="356"/>
      <c r="S163" s="80"/>
      <c r="T163" s="81"/>
      <c r="U163" s="81"/>
      <c r="V163" s="52"/>
      <c r="W163" s="90"/>
      <c r="X163" s="353"/>
      <c r="Y163" s="354"/>
      <c r="Z163" s="356"/>
      <c r="AA163" s="353"/>
      <c r="AB163" s="356"/>
      <c r="AC163" s="349"/>
      <c r="AD163" s="358"/>
      <c r="AE163" s="358"/>
      <c r="AF163" s="358"/>
      <c r="AG163" s="358"/>
      <c r="AH163" s="83"/>
      <c r="AI163" s="371"/>
    </row>
    <row r="164" spans="1:35" ht="15">
      <c r="A164" s="331"/>
      <c r="B164" s="436"/>
      <c r="C164" s="338"/>
      <c r="D164" s="340"/>
      <c r="E164" s="366"/>
      <c r="F164" s="367"/>
      <c r="G164" s="331"/>
      <c r="H164" s="346"/>
      <c r="I164" s="348"/>
      <c r="J164" s="353"/>
      <c r="K164" s="356"/>
      <c r="L164" s="353"/>
      <c r="M164" s="354"/>
      <c r="N164" s="83"/>
      <c r="O164" s="354"/>
      <c r="P164" s="356"/>
      <c r="Q164" s="353"/>
      <c r="R164" s="356"/>
      <c r="S164" s="80"/>
      <c r="T164" s="81"/>
      <c r="U164" s="81"/>
      <c r="V164" s="52"/>
      <c r="W164" s="90"/>
      <c r="X164" s="353"/>
      <c r="Y164" s="354"/>
      <c r="Z164" s="356"/>
      <c r="AA164" s="353"/>
      <c r="AB164" s="356"/>
      <c r="AC164" s="99"/>
      <c r="AD164" s="99"/>
      <c r="AE164" s="99"/>
      <c r="AF164" s="99"/>
      <c r="AG164" s="99"/>
      <c r="AH164" s="83"/>
      <c r="AI164" s="371"/>
    </row>
    <row r="165" spans="1:35" ht="15.75" thickBot="1">
      <c r="A165" s="330"/>
      <c r="B165" s="437"/>
      <c r="C165" s="341"/>
      <c r="D165" s="343"/>
      <c r="E165" s="368"/>
      <c r="F165" s="369"/>
      <c r="G165" s="330"/>
      <c r="H165" s="319"/>
      <c r="I165" s="321"/>
      <c r="J165" s="351"/>
      <c r="K165" s="352"/>
      <c r="L165" s="351"/>
      <c r="M165" s="357"/>
      <c r="N165" s="84"/>
      <c r="O165" s="357"/>
      <c r="P165" s="352"/>
      <c r="Q165" s="351"/>
      <c r="R165" s="352"/>
      <c r="S165" s="80"/>
      <c r="T165" s="81"/>
      <c r="U165" s="81"/>
      <c r="V165" s="52"/>
      <c r="W165" s="92"/>
      <c r="X165" s="351"/>
      <c r="Y165" s="357"/>
      <c r="Z165" s="352"/>
      <c r="AA165" s="351"/>
      <c r="AB165" s="352"/>
      <c r="AC165" s="319"/>
      <c r="AD165" s="320"/>
      <c r="AE165" s="320"/>
      <c r="AF165" s="320"/>
      <c r="AG165" s="320"/>
      <c r="AH165" s="84"/>
      <c r="AI165" s="371"/>
    </row>
    <row r="166" spans="1:35" ht="15">
      <c r="A166" s="329" t="s">
        <v>156</v>
      </c>
      <c r="B166" s="332" t="s">
        <v>157</v>
      </c>
      <c r="C166" s="335" t="s">
        <v>97</v>
      </c>
      <c r="D166" s="337"/>
      <c r="E166" s="364" t="s">
        <v>5</v>
      </c>
      <c r="F166" s="365"/>
      <c r="G166" s="329">
        <v>3086</v>
      </c>
      <c r="H166" s="324"/>
      <c r="I166" s="326"/>
      <c r="J166" s="346">
        <f>G166*34%</f>
        <v>1049.24</v>
      </c>
      <c r="K166" s="348"/>
      <c r="L166" s="346">
        <f>G166*0.44%</f>
        <v>13.5784</v>
      </c>
      <c r="M166" s="355"/>
      <c r="N166" s="52">
        <f>G166*1.5%</f>
        <v>46.29</v>
      </c>
      <c r="O166" s="355">
        <f>G166*O10</f>
        <v>3437.804</v>
      </c>
      <c r="P166" s="348"/>
      <c r="Q166" s="346">
        <f>G166+J166+L166+N166+O166</f>
        <v>7632.9124</v>
      </c>
      <c r="R166" s="348"/>
      <c r="S166" s="96">
        <v>0</v>
      </c>
      <c r="T166" s="79"/>
      <c r="U166" s="79"/>
      <c r="V166" s="58">
        <f>Q166*S166</f>
        <v>0</v>
      </c>
      <c r="W166" s="19">
        <f>Q166+V166</f>
        <v>7632.9124</v>
      </c>
      <c r="X166" s="346">
        <f>W166</f>
        <v>7632.9124</v>
      </c>
      <c r="Y166" s="347"/>
      <c r="Z166" s="348"/>
      <c r="AA166" s="346">
        <v>6821</v>
      </c>
      <c r="AB166" s="347"/>
      <c r="AC166" s="347"/>
      <c r="AD166" s="348"/>
      <c r="AE166" s="349">
        <f>X166*20%</f>
        <v>1526.58248</v>
      </c>
      <c r="AF166" s="350"/>
      <c r="AG166" s="346">
        <v>9160</v>
      </c>
      <c r="AH166" s="348"/>
      <c r="AI166" s="100"/>
    </row>
    <row r="167" spans="1:35" ht="15">
      <c r="A167" s="331"/>
      <c r="B167" s="333"/>
      <c r="C167" s="338"/>
      <c r="D167" s="340"/>
      <c r="E167" s="366"/>
      <c r="F167" s="367"/>
      <c r="G167" s="331"/>
      <c r="H167" s="346"/>
      <c r="I167" s="348"/>
      <c r="J167" s="346"/>
      <c r="K167" s="348"/>
      <c r="L167" s="346"/>
      <c r="M167" s="355"/>
      <c r="N167" s="52"/>
      <c r="O167" s="355"/>
      <c r="P167" s="348"/>
      <c r="Q167" s="346"/>
      <c r="R167" s="348"/>
      <c r="S167" s="80"/>
      <c r="T167" s="81"/>
      <c r="U167" s="81"/>
      <c r="V167" s="52"/>
      <c r="W167" s="19"/>
      <c r="X167" s="346"/>
      <c r="Y167" s="347"/>
      <c r="Z167" s="348"/>
      <c r="AA167" s="346"/>
      <c r="AB167" s="347"/>
      <c r="AC167" s="347"/>
      <c r="AD167" s="348"/>
      <c r="AE167" s="349"/>
      <c r="AF167" s="350"/>
      <c r="AG167" s="346"/>
      <c r="AH167" s="348"/>
      <c r="AI167" s="100"/>
    </row>
    <row r="168" spans="1:35" ht="15.75" thickBot="1">
      <c r="A168" s="331"/>
      <c r="B168" s="333"/>
      <c r="C168" s="338"/>
      <c r="D168" s="340"/>
      <c r="E168" s="366"/>
      <c r="F168" s="367"/>
      <c r="G168" s="331"/>
      <c r="H168" s="346"/>
      <c r="I168" s="348"/>
      <c r="J168" s="346"/>
      <c r="K168" s="348"/>
      <c r="L168" s="346"/>
      <c r="M168" s="355"/>
      <c r="N168" s="52"/>
      <c r="O168" s="355"/>
      <c r="P168" s="348"/>
      <c r="Q168" s="346"/>
      <c r="R168" s="348"/>
      <c r="S168" s="29"/>
      <c r="T168" s="78"/>
      <c r="U168" s="78"/>
      <c r="V168" s="59"/>
      <c r="W168" s="19"/>
      <c r="X168" s="346"/>
      <c r="Y168" s="347"/>
      <c r="Z168" s="348"/>
      <c r="AA168" s="346"/>
      <c r="AB168" s="347"/>
      <c r="AC168" s="347"/>
      <c r="AD168" s="348"/>
      <c r="AE168" s="349"/>
      <c r="AF168" s="350"/>
      <c r="AG168" s="346"/>
      <c r="AH168" s="348"/>
      <c r="AI168" s="100"/>
    </row>
    <row r="169" spans="1:35" ht="15">
      <c r="A169" s="331"/>
      <c r="B169" s="333"/>
      <c r="C169" s="338"/>
      <c r="D169" s="340"/>
      <c r="E169" s="364" t="s">
        <v>98</v>
      </c>
      <c r="F169" s="365"/>
      <c r="G169" s="329">
        <v>2411</v>
      </c>
      <c r="H169" s="324"/>
      <c r="I169" s="326"/>
      <c r="J169" s="324"/>
      <c r="K169" s="326"/>
      <c r="L169" s="324"/>
      <c r="M169" s="325"/>
      <c r="N169" s="58"/>
      <c r="O169" s="325"/>
      <c r="P169" s="326"/>
      <c r="Q169" s="324"/>
      <c r="R169" s="326"/>
      <c r="S169" s="80"/>
      <c r="T169" s="81"/>
      <c r="U169" s="81"/>
      <c r="V169" s="52"/>
      <c r="W169" s="28"/>
      <c r="X169" s="324"/>
      <c r="Y169" s="325"/>
      <c r="Z169" s="326"/>
      <c r="AA169" s="362"/>
      <c r="AB169" s="363"/>
      <c r="AC169" s="327"/>
      <c r="AD169" s="438"/>
      <c r="AE169" s="438"/>
      <c r="AF169" s="438"/>
      <c r="AG169" s="328"/>
      <c r="AH169" s="58"/>
      <c r="AI169" s="100"/>
    </row>
    <row r="170" spans="1:35" ht="15">
      <c r="A170" s="331"/>
      <c r="B170" s="333"/>
      <c r="C170" s="338"/>
      <c r="D170" s="340"/>
      <c r="E170" s="366"/>
      <c r="F170" s="367"/>
      <c r="G170" s="331"/>
      <c r="H170" s="346"/>
      <c r="I170" s="348"/>
      <c r="J170" s="346">
        <f>G169*34%</f>
        <v>819.74</v>
      </c>
      <c r="K170" s="348"/>
      <c r="L170" s="346">
        <f>G169*0.44%</f>
        <v>10.608400000000001</v>
      </c>
      <c r="M170" s="355"/>
      <c r="N170" s="52">
        <f>G169*1.5%</f>
        <v>36.165</v>
      </c>
      <c r="O170" s="355">
        <f>G169*O10</f>
        <v>2685.8540000000003</v>
      </c>
      <c r="P170" s="348"/>
      <c r="Q170" s="346">
        <f>G169+J170+L170+N170+O170</f>
        <v>5963.3674</v>
      </c>
      <c r="R170" s="348"/>
      <c r="S170" s="102">
        <v>0</v>
      </c>
      <c r="T170" s="81"/>
      <c r="U170" s="81"/>
      <c r="V170" s="52">
        <f>Q170*S170</f>
        <v>0</v>
      </c>
      <c r="W170" s="19">
        <f>Q170+V170</f>
        <v>5963.3674</v>
      </c>
      <c r="X170" s="346">
        <f>W170</f>
        <v>5963.3674</v>
      </c>
      <c r="Y170" s="355"/>
      <c r="Z170" s="348"/>
      <c r="AA170" s="346">
        <v>6821</v>
      </c>
      <c r="AB170" s="355"/>
      <c r="AC170" s="355"/>
      <c r="AD170" s="348"/>
      <c r="AE170" s="349">
        <f>X170*20%</f>
        <v>1192.6734800000002</v>
      </c>
      <c r="AF170" s="359"/>
      <c r="AG170" s="360">
        <v>7160</v>
      </c>
      <c r="AH170" s="361"/>
      <c r="AI170" s="106"/>
    </row>
    <row r="171" spans="1:35" ht="15">
      <c r="A171" s="331"/>
      <c r="B171" s="333"/>
      <c r="C171" s="338"/>
      <c r="D171" s="340"/>
      <c r="E171" s="366"/>
      <c r="F171" s="367"/>
      <c r="G171" s="331"/>
      <c r="H171" s="346"/>
      <c r="I171" s="348"/>
      <c r="J171" s="353"/>
      <c r="K171" s="356"/>
      <c r="L171" s="353"/>
      <c r="M171" s="354"/>
      <c r="N171" s="83"/>
      <c r="O171" s="354"/>
      <c r="P171" s="356"/>
      <c r="Q171" s="353"/>
      <c r="R171" s="356"/>
      <c r="S171" s="80"/>
      <c r="T171" s="81"/>
      <c r="U171" s="81"/>
      <c r="V171" s="52"/>
      <c r="W171" s="90"/>
      <c r="X171" s="353"/>
      <c r="Y171" s="354"/>
      <c r="Z171" s="356"/>
      <c r="AA171" s="353"/>
      <c r="AB171" s="356"/>
      <c r="AC171" s="349"/>
      <c r="AD171" s="358"/>
      <c r="AE171" s="358"/>
      <c r="AF171" s="358"/>
      <c r="AG171" s="358"/>
      <c r="AH171" s="83"/>
      <c r="AI171" s="100"/>
    </row>
    <row r="172" spans="1:35" ht="15">
      <c r="A172" s="331"/>
      <c r="B172" s="333"/>
      <c r="C172" s="338"/>
      <c r="D172" s="340"/>
      <c r="E172" s="366"/>
      <c r="F172" s="367"/>
      <c r="G172" s="331"/>
      <c r="H172" s="346"/>
      <c r="I172" s="348"/>
      <c r="J172" s="353"/>
      <c r="K172" s="356"/>
      <c r="L172" s="353"/>
      <c r="M172" s="354"/>
      <c r="N172" s="83"/>
      <c r="O172" s="354"/>
      <c r="P172" s="356"/>
      <c r="Q172" s="353"/>
      <c r="R172" s="356"/>
      <c r="S172" s="80"/>
      <c r="T172" s="81"/>
      <c r="U172" s="81"/>
      <c r="V172" s="52"/>
      <c r="W172" s="90"/>
      <c r="X172" s="353"/>
      <c r="Y172" s="354"/>
      <c r="Z172" s="356"/>
      <c r="AA172" s="353"/>
      <c r="AB172" s="356"/>
      <c r="AC172" s="99"/>
      <c r="AD172" s="99"/>
      <c r="AE172" s="99"/>
      <c r="AF172" s="99"/>
      <c r="AG172" s="99"/>
      <c r="AH172" s="83"/>
      <c r="AI172" s="100"/>
    </row>
    <row r="173" spans="1:35" ht="13.5" customHeight="1" thickBot="1">
      <c r="A173" s="330"/>
      <c r="B173" s="334"/>
      <c r="C173" s="341"/>
      <c r="D173" s="343"/>
      <c r="E173" s="368"/>
      <c r="F173" s="369"/>
      <c r="G173" s="330"/>
      <c r="H173" s="319"/>
      <c r="I173" s="321"/>
      <c r="J173" s="351"/>
      <c r="K173" s="352"/>
      <c r="L173" s="351"/>
      <c r="M173" s="357"/>
      <c r="N173" s="84"/>
      <c r="O173" s="357"/>
      <c r="P173" s="352"/>
      <c r="Q173" s="351"/>
      <c r="R173" s="352"/>
      <c r="S173" s="80"/>
      <c r="T173" s="81"/>
      <c r="U173" s="81"/>
      <c r="V173" s="52"/>
      <c r="W173" s="92"/>
      <c r="X173" s="351"/>
      <c r="Y173" s="357"/>
      <c r="Z173" s="352"/>
      <c r="AA173" s="351"/>
      <c r="AB173" s="352"/>
      <c r="AC173" s="319"/>
      <c r="AD173" s="320"/>
      <c r="AE173" s="320"/>
      <c r="AF173" s="320"/>
      <c r="AG173" s="320"/>
      <c r="AH173" s="84"/>
      <c r="AI173" s="100"/>
    </row>
    <row r="174" spans="1:35" ht="1.5" customHeight="1" hidden="1" thickBot="1">
      <c r="A174" s="52"/>
      <c r="B174" s="57"/>
      <c r="C174" s="55"/>
      <c r="D174" s="56"/>
      <c r="E174" s="53"/>
      <c r="F174" s="54"/>
      <c r="G174" s="90"/>
      <c r="H174" s="80"/>
      <c r="I174" s="19"/>
      <c r="J174" s="89"/>
      <c r="K174" s="90"/>
      <c r="L174" s="89"/>
      <c r="M174" s="97"/>
      <c r="N174" s="83"/>
      <c r="O174" s="97"/>
      <c r="P174" s="90"/>
      <c r="Q174" s="89"/>
      <c r="R174" s="90"/>
      <c r="S174" s="80"/>
      <c r="T174" s="81"/>
      <c r="U174" s="81"/>
      <c r="V174" s="52"/>
      <c r="W174" s="90"/>
      <c r="X174" s="89"/>
      <c r="Y174" s="97"/>
      <c r="Z174" s="90"/>
      <c r="AA174" s="89"/>
      <c r="AB174" s="97"/>
      <c r="AC174" s="81"/>
      <c r="AD174" s="81"/>
      <c r="AE174" s="81"/>
      <c r="AF174" s="81"/>
      <c r="AG174" s="81"/>
      <c r="AH174" s="90"/>
      <c r="AI174" s="100"/>
    </row>
    <row r="175" spans="1:35" ht="22.5" customHeight="1">
      <c r="A175" s="329" t="s">
        <v>120</v>
      </c>
      <c r="B175" s="332" t="s">
        <v>46</v>
      </c>
      <c r="C175" s="335" t="s">
        <v>97</v>
      </c>
      <c r="D175" s="337"/>
      <c r="E175" s="364" t="s">
        <v>5</v>
      </c>
      <c r="F175" s="365"/>
      <c r="G175" s="329">
        <v>7233</v>
      </c>
      <c r="H175" s="324"/>
      <c r="I175" s="326"/>
      <c r="J175" s="346">
        <f>G175*34%</f>
        <v>2459.2200000000003</v>
      </c>
      <c r="K175" s="348"/>
      <c r="L175" s="346">
        <f>G175*0.44%</f>
        <v>31.825200000000002</v>
      </c>
      <c r="M175" s="355"/>
      <c r="N175" s="52">
        <f>G175*1.5%</f>
        <v>108.49499999999999</v>
      </c>
      <c r="O175" s="355">
        <f>G175*O10</f>
        <v>8057.562000000001</v>
      </c>
      <c r="P175" s="348"/>
      <c r="Q175" s="346">
        <f>G175+J175+L175+N175+O175</f>
        <v>17890.1022</v>
      </c>
      <c r="R175" s="348"/>
      <c r="S175" s="96">
        <v>0</v>
      </c>
      <c r="T175" s="79"/>
      <c r="U175" s="79"/>
      <c r="V175" s="58">
        <f>Q175*S175</f>
        <v>0</v>
      </c>
      <c r="W175" s="19">
        <f>Q175+V175</f>
        <v>17890.1022</v>
      </c>
      <c r="X175" s="346">
        <f>W175</f>
        <v>17890.1022</v>
      </c>
      <c r="Y175" s="347"/>
      <c r="Z175" s="348"/>
      <c r="AA175" s="346">
        <v>6821</v>
      </c>
      <c r="AB175" s="347"/>
      <c r="AC175" s="347"/>
      <c r="AD175" s="348"/>
      <c r="AE175" s="349">
        <f>X175*20%</f>
        <v>3578.0204400000002</v>
      </c>
      <c r="AF175" s="350"/>
      <c r="AG175" s="346">
        <v>21470</v>
      </c>
      <c r="AH175" s="348"/>
      <c r="AI175" s="371"/>
    </row>
    <row r="176" spans="1:35" ht="12.75" customHeight="1">
      <c r="A176" s="331"/>
      <c r="B176" s="333"/>
      <c r="C176" s="338"/>
      <c r="D176" s="340"/>
      <c r="E176" s="366"/>
      <c r="F176" s="367"/>
      <c r="G176" s="331"/>
      <c r="H176" s="346"/>
      <c r="I176" s="348"/>
      <c r="J176" s="346"/>
      <c r="K176" s="348"/>
      <c r="L176" s="346"/>
      <c r="M176" s="355"/>
      <c r="N176" s="52"/>
      <c r="O176" s="355"/>
      <c r="P176" s="348"/>
      <c r="Q176" s="346"/>
      <c r="R176" s="348"/>
      <c r="S176" s="80"/>
      <c r="T176" s="81"/>
      <c r="U176" s="81"/>
      <c r="V176" s="52"/>
      <c r="W176" s="19"/>
      <c r="X176" s="346"/>
      <c r="Y176" s="347"/>
      <c r="Z176" s="348"/>
      <c r="AA176" s="346"/>
      <c r="AB176" s="347"/>
      <c r="AC176" s="347"/>
      <c r="AD176" s="348"/>
      <c r="AE176" s="349"/>
      <c r="AF176" s="350"/>
      <c r="AG176" s="346"/>
      <c r="AH176" s="348"/>
      <c r="AI176" s="371"/>
    </row>
    <row r="177" spans="1:35" ht="13.5" customHeight="1" thickBot="1">
      <c r="A177" s="331"/>
      <c r="B177" s="333"/>
      <c r="C177" s="338"/>
      <c r="D177" s="340"/>
      <c r="E177" s="366"/>
      <c r="F177" s="367"/>
      <c r="G177" s="331"/>
      <c r="H177" s="346"/>
      <c r="I177" s="348"/>
      <c r="J177" s="346"/>
      <c r="K177" s="348"/>
      <c r="L177" s="346"/>
      <c r="M177" s="355"/>
      <c r="N177" s="52"/>
      <c r="O177" s="355"/>
      <c r="P177" s="348"/>
      <c r="Q177" s="346"/>
      <c r="R177" s="348"/>
      <c r="S177" s="29"/>
      <c r="T177" s="78"/>
      <c r="U177" s="78"/>
      <c r="V177" s="59"/>
      <c r="W177" s="19"/>
      <c r="X177" s="346"/>
      <c r="Y177" s="347"/>
      <c r="Z177" s="348"/>
      <c r="AA177" s="346"/>
      <c r="AB177" s="347"/>
      <c r="AC177" s="347"/>
      <c r="AD177" s="348"/>
      <c r="AE177" s="349"/>
      <c r="AF177" s="350"/>
      <c r="AG177" s="346"/>
      <c r="AH177" s="348"/>
      <c r="AI177" s="371"/>
    </row>
    <row r="178" spans="1:35" ht="15">
      <c r="A178" s="331"/>
      <c r="B178" s="333"/>
      <c r="C178" s="338"/>
      <c r="D178" s="340"/>
      <c r="E178" s="364" t="s">
        <v>98</v>
      </c>
      <c r="F178" s="365"/>
      <c r="G178" s="329">
        <v>6269</v>
      </c>
      <c r="H178" s="324"/>
      <c r="I178" s="326"/>
      <c r="J178" s="324"/>
      <c r="K178" s="326"/>
      <c r="L178" s="324"/>
      <c r="M178" s="325"/>
      <c r="N178" s="58"/>
      <c r="O178" s="325"/>
      <c r="P178" s="326"/>
      <c r="Q178" s="324"/>
      <c r="R178" s="326"/>
      <c r="S178" s="80"/>
      <c r="T178" s="81"/>
      <c r="U178" s="81"/>
      <c r="V178" s="52"/>
      <c r="W178" s="28"/>
      <c r="X178" s="324"/>
      <c r="Y178" s="325"/>
      <c r="Z178" s="326"/>
      <c r="AA178" s="362"/>
      <c r="AB178" s="363"/>
      <c r="AC178" s="327"/>
      <c r="AD178" s="438"/>
      <c r="AE178" s="438"/>
      <c r="AF178" s="438"/>
      <c r="AG178" s="328"/>
      <c r="AH178" s="58"/>
      <c r="AI178" s="371"/>
    </row>
    <row r="179" spans="1:35" ht="15" customHeight="1">
      <c r="A179" s="331"/>
      <c r="B179" s="333"/>
      <c r="C179" s="338"/>
      <c r="D179" s="340"/>
      <c r="E179" s="366"/>
      <c r="F179" s="367"/>
      <c r="G179" s="331"/>
      <c r="H179" s="346"/>
      <c r="I179" s="348"/>
      <c r="J179" s="346">
        <f>G178*34%</f>
        <v>2131.46</v>
      </c>
      <c r="K179" s="348"/>
      <c r="L179" s="346">
        <f>G178*0.44%</f>
        <v>27.5836</v>
      </c>
      <c r="M179" s="355"/>
      <c r="N179" s="52">
        <f>G178*1.5%</f>
        <v>94.035</v>
      </c>
      <c r="O179" s="355">
        <f>G178*O10</f>
        <v>6983.666000000001</v>
      </c>
      <c r="P179" s="348"/>
      <c r="Q179" s="346">
        <f>G178+J179+L179+N179+O179</f>
        <v>15505.7446</v>
      </c>
      <c r="R179" s="348"/>
      <c r="S179" s="102">
        <v>0</v>
      </c>
      <c r="T179" s="81"/>
      <c r="U179" s="81"/>
      <c r="V179" s="52">
        <f>Q179*S179</f>
        <v>0</v>
      </c>
      <c r="W179" s="19">
        <f>Q179+V179</f>
        <v>15505.7446</v>
      </c>
      <c r="X179" s="346">
        <f>W179</f>
        <v>15505.7446</v>
      </c>
      <c r="Y179" s="355"/>
      <c r="Z179" s="348"/>
      <c r="AA179" s="346">
        <v>6821</v>
      </c>
      <c r="AB179" s="355"/>
      <c r="AC179" s="355"/>
      <c r="AD179" s="348"/>
      <c r="AE179" s="349">
        <f>X179*20%</f>
        <v>3101.14892</v>
      </c>
      <c r="AF179" s="359"/>
      <c r="AG179" s="360">
        <v>11610</v>
      </c>
      <c r="AH179" s="361"/>
      <c r="AI179" s="434"/>
    </row>
    <row r="180" spans="1:35" ht="15">
      <c r="A180" s="331"/>
      <c r="B180" s="333"/>
      <c r="C180" s="338"/>
      <c r="D180" s="340"/>
      <c r="E180" s="366"/>
      <c r="F180" s="367"/>
      <c r="G180" s="331"/>
      <c r="H180" s="346"/>
      <c r="I180" s="348"/>
      <c r="J180" s="353"/>
      <c r="K180" s="356"/>
      <c r="L180" s="353"/>
      <c r="M180" s="354"/>
      <c r="N180" s="83"/>
      <c r="O180" s="354"/>
      <c r="P180" s="356"/>
      <c r="Q180" s="353"/>
      <c r="R180" s="356"/>
      <c r="S180" s="80"/>
      <c r="T180" s="81"/>
      <c r="U180" s="81"/>
      <c r="V180" s="52"/>
      <c r="W180" s="90"/>
      <c r="X180" s="353"/>
      <c r="Y180" s="354"/>
      <c r="Z180" s="356"/>
      <c r="AA180" s="353"/>
      <c r="AB180" s="356"/>
      <c r="AC180" s="349"/>
      <c r="AD180" s="358"/>
      <c r="AE180" s="358"/>
      <c r="AF180" s="358"/>
      <c r="AG180" s="358"/>
      <c r="AH180" s="83"/>
      <c r="AI180" s="371"/>
    </row>
    <row r="181" spans="1:35" ht="15">
      <c r="A181" s="331"/>
      <c r="B181" s="333"/>
      <c r="C181" s="338"/>
      <c r="D181" s="340"/>
      <c r="E181" s="366"/>
      <c r="F181" s="367"/>
      <c r="G181" s="331"/>
      <c r="H181" s="346"/>
      <c r="I181" s="348"/>
      <c r="J181" s="353"/>
      <c r="K181" s="356"/>
      <c r="L181" s="353"/>
      <c r="M181" s="354"/>
      <c r="N181" s="83"/>
      <c r="O181" s="354"/>
      <c r="P181" s="356"/>
      <c r="Q181" s="353"/>
      <c r="R181" s="356"/>
      <c r="S181" s="80"/>
      <c r="T181" s="81"/>
      <c r="U181" s="81"/>
      <c r="V181" s="52"/>
      <c r="W181" s="90"/>
      <c r="X181" s="353"/>
      <c r="Y181" s="354"/>
      <c r="Z181" s="356"/>
      <c r="AA181" s="353"/>
      <c r="AB181" s="356"/>
      <c r="AC181" s="99"/>
      <c r="AD181" s="99"/>
      <c r="AE181" s="99"/>
      <c r="AF181" s="99"/>
      <c r="AG181" s="99"/>
      <c r="AH181" s="83"/>
      <c r="AI181" s="371"/>
    </row>
    <row r="182" spans="1:35" ht="15.75" thickBot="1">
      <c r="A182" s="330"/>
      <c r="B182" s="334"/>
      <c r="C182" s="341"/>
      <c r="D182" s="343"/>
      <c r="E182" s="368"/>
      <c r="F182" s="369"/>
      <c r="G182" s="330"/>
      <c r="H182" s="319"/>
      <c r="I182" s="321"/>
      <c r="J182" s="351"/>
      <c r="K182" s="352"/>
      <c r="L182" s="351"/>
      <c r="M182" s="357"/>
      <c r="N182" s="84"/>
      <c r="O182" s="357"/>
      <c r="P182" s="352"/>
      <c r="Q182" s="351"/>
      <c r="R182" s="352"/>
      <c r="S182" s="80"/>
      <c r="T182" s="81"/>
      <c r="U182" s="81"/>
      <c r="V182" s="52"/>
      <c r="W182" s="92"/>
      <c r="X182" s="351"/>
      <c r="Y182" s="357"/>
      <c r="Z182" s="352"/>
      <c r="AA182" s="351"/>
      <c r="AB182" s="352"/>
      <c r="AC182" s="319"/>
      <c r="AD182" s="320"/>
      <c r="AE182" s="320"/>
      <c r="AF182" s="320"/>
      <c r="AG182" s="320"/>
      <c r="AH182" s="84"/>
      <c r="AI182" s="371"/>
    </row>
    <row r="183" spans="1:35" ht="22.5" customHeight="1">
      <c r="A183" s="329" t="s">
        <v>121</v>
      </c>
      <c r="B183" s="332" t="s">
        <v>48</v>
      </c>
      <c r="C183" s="335" t="s">
        <v>97</v>
      </c>
      <c r="D183" s="337"/>
      <c r="E183" s="364" t="s">
        <v>5</v>
      </c>
      <c r="F183" s="365"/>
      <c r="G183" s="329">
        <v>7715</v>
      </c>
      <c r="H183" s="324"/>
      <c r="I183" s="326"/>
      <c r="J183" s="346">
        <f>G183*34%</f>
        <v>2623.1000000000004</v>
      </c>
      <c r="K183" s="348"/>
      <c r="L183" s="346">
        <f>G183*0.44%</f>
        <v>33.946000000000005</v>
      </c>
      <c r="M183" s="355"/>
      <c r="N183" s="52">
        <f>G183*1.5%</f>
        <v>115.725</v>
      </c>
      <c r="O183" s="355">
        <f>G183*O10</f>
        <v>8594.51</v>
      </c>
      <c r="P183" s="348"/>
      <c r="Q183" s="346">
        <f>G183+J183+L183+N183+O183</f>
        <v>19082.281000000003</v>
      </c>
      <c r="R183" s="348"/>
      <c r="S183" s="96">
        <v>0</v>
      </c>
      <c r="T183" s="79"/>
      <c r="U183" s="79"/>
      <c r="V183" s="58">
        <f>Q183*S183</f>
        <v>0</v>
      </c>
      <c r="W183" s="19">
        <f>Q183+V183</f>
        <v>19082.281000000003</v>
      </c>
      <c r="X183" s="346">
        <f>W183</f>
        <v>19082.281000000003</v>
      </c>
      <c r="Y183" s="347"/>
      <c r="Z183" s="348"/>
      <c r="AA183" s="346">
        <v>6821</v>
      </c>
      <c r="AB183" s="347"/>
      <c r="AC183" s="347"/>
      <c r="AD183" s="348"/>
      <c r="AE183" s="349">
        <f>X183*20%</f>
        <v>3816.4562000000005</v>
      </c>
      <c r="AF183" s="350"/>
      <c r="AG183" s="346">
        <v>22900</v>
      </c>
      <c r="AH183" s="348"/>
      <c r="AI183" s="371"/>
    </row>
    <row r="184" spans="1:35" ht="12.75" customHeight="1">
      <c r="A184" s="331"/>
      <c r="B184" s="333"/>
      <c r="C184" s="338"/>
      <c r="D184" s="340"/>
      <c r="E184" s="366"/>
      <c r="F184" s="367"/>
      <c r="G184" s="331"/>
      <c r="H184" s="346"/>
      <c r="I184" s="348"/>
      <c r="J184" s="346"/>
      <c r="K184" s="348"/>
      <c r="L184" s="346"/>
      <c r="M184" s="355"/>
      <c r="N184" s="52"/>
      <c r="O184" s="355"/>
      <c r="P184" s="348"/>
      <c r="Q184" s="346"/>
      <c r="R184" s="348"/>
      <c r="S184" s="80"/>
      <c r="T184" s="81"/>
      <c r="U184" s="81"/>
      <c r="V184" s="52"/>
      <c r="W184" s="19"/>
      <c r="X184" s="346"/>
      <c r="Y184" s="347"/>
      <c r="Z184" s="348"/>
      <c r="AA184" s="346"/>
      <c r="AB184" s="347"/>
      <c r="AC184" s="347"/>
      <c r="AD184" s="348"/>
      <c r="AE184" s="349"/>
      <c r="AF184" s="350"/>
      <c r="AG184" s="346"/>
      <c r="AH184" s="348"/>
      <c r="AI184" s="371"/>
    </row>
    <row r="185" spans="1:35" ht="13.5" customHeight="1" thickBot="1">
      <c r="A185" s="331"/>
      <c r="B185" s="333"/>
      <c r="C185" s="338"/>
      <c r="D185" s="340"/>
      <c r="E185" s="366"/>
      <c r="F185" s="367"/>
      <c r="G185" s="331"/>
      <c r="H185" s="346"/>
      <c r="I185" s="348"/>
      <c r="J185" s="346"/>
      <c r="K185" s="348"/>
      <c r="L185" s="346"/>
      <c r="M185" s="355"/>
      <c r="N185" s="52"/>
      <c r="O185" s="355"/>
      <c r="P185" s="348"/>
      <c r="Q185" s="346"/>
      <c r="R185" s="348"/>
      <c r="S185" s="29"/>
      <c r="T185" s="78"/>
      <c r="U185" s="78"/>
      <c r="V185" s="59"/>
      <c r="W185" s="19"/>
      <c r="X185" s="346"/>
      <c r="Y185" s="347"/>
      <c r="Z185" s="348"/>
      <c r="AA185" s="346"/>
      <c r="AB185" s="347"/>
      <c r="AC185" s="347"/>
      <c r="AD185" s="348"/>
      <c r="AE185" s="349"/>
      <c r="AF185" s="350"/>
      <c r="AG185" s="346"/>
      <c r="AH185" s="348"/>
      <c r="AI185" s="371"/>
    </row>
    <row r="186" spans="1:35" ht="15">
      <c r="A186" s="331"/>
      <c r="B186" s="333"/>
      <c r="C186" s="338"/>
      <c r="D186" s="340"/>
      <c r="E186" s="364" t="s">
        <v>98</v>
      </c>
      <c r="F186" s="365"/>
      <c r="G186" s="329">
        <v>5883</v>
      </c>
      <c r="H186" s="324"/>
      <c r="I186" s="326"/>
      <c r="J186" s="324"/>
      <c r="K186" s="326"/>
      <c r="L186" s="324"/>
      <c r="M186" s="325"/>
      <c r="N186" s="58"/>
      <c r="O186" s="325"/>
      <c r="P186" s="326"/>
      <c r="Q186" s="324"/>
      <c r="R186" s="326"/>
      <c r="S186" s="80"/>
      <c r="T186" s="81"/>
      <c r="U186" s="81"/>
      <c r="V186" s="52"/>
      <c r="W186" s="28"/>
      <c r="X186" s="324"/>
      <c r="Y186" s="325"/>
      <c r="Z186" s="326"/>
      <c r="AA186" s="362"/>
      <c r="AB186" s="363"/>
      <c r="AC186" s="327"/>
      <c r="AD186" s="438"/>
      <c r="AE186" s="438"/>
      <c r="AF186" s="438"/>
      <c r="AG186" s="328"/>
      <c r="AH186" s="58"/>
      <c r="AI186" s="371"/>
    </row>
    <row r="187" spans="1:35" ht="15" customHeight="1">
      <c r="A187" s="331"/>
      <c r="B187" s="333"/>
      <c r="C187" s="338"/>
      <c r="D187" s="340"/>
      <c r="E187" s="366"/>
      <c r="F187" s="367"/>
      <c r="G187" s="331"/>
      <c r="H187" s="346"/>
      <c r="I187" s="348"/>
      <c r="J187" s="346">
        <f>G186*34%</f>
        <v>2000.2200000000003</v>
      </c>
      <c r="K187" s="348"/>
      <c r="L187" s="346">
        <f>G186*0.44%</f>
        <v>25.8852</v>
      </c>
      <c r="M187" s="355"/>
      <c r="N187" s="52">
        <f>G186*1.5%</f>
        <v>88.24499999999999</v>
      </c>
      <c r="O187" s="355">
        <f>G186*O10</f>
        <v>6553.662</v>
      </c>
      <c r="P187" s="348"/>
      <c r="Q187" s="346">
        <f>G186+J187+L187+N187+O187</f>
        <v>14551.012200000001</v>
      </c>
      <c r="R187" s="348"/>
      <c r="S187" s="102">
        <v>0</v>
      </c>
      <c r="T187" s="81"/>
      <c r="U187" s="81"/>
      <c r="V187" s="52">
        <f>Q187*S187</f>
        <v>0</v>
      </c>
      <c r="W187" s="19">
        <f>Q187+V187</f>
        <v>14551.012200000001</v>
      </c>
      <c r="X187" s="346">
        <f>W187</f>
        <v>14551.012200000001</v>
      </c>
      <c r="Y187" s="355"/>
      <c r="Z187" s="348"/>
      <c r="AA187" s="346">
        <v>6821</v>
      </c>
      <c r="AB187" s="355"/>
      <c r="AC187" s="355"/>
      <c r="AD187" s="348"/>
      <c r="AE187" s="349">
        <f>X187*20%</f>
        <v>2910.2024400000005</v>
      </c>
      <c r="AF187" s="359"/>
      <c r="AG187" s="360">
        <v>17460</v>
      </c>
      <c r="AH187" s="361"/>
      <c r="AI187" s="434"/>
    </row>
    <row r="188" spans="1:35" ht="15.75" thickBot="1">
      <c r="A188" s="331"/>
      <c r="B188" s="333"/>
      <c r="C188" s="338"/>
      <c r="D188" s="340"/>
      <c r="E188" s="366"/>
      <c r="F188" s="367"/>
      <c r="G188" s="331"/>
      <c r="H188" s="346"/>
      <c r="I188" s="348"/>
      <c r="J188" s="353"/>
      <c r="K188" s="356"/>
      <c r="L188" s="353"/>
      <c r="M188" s="354"/>
      <c r="N188" s="83"/>
      <c r="O188" s="354"/>
      <c r="P188" s="356"/>
      <c r="Q188" s="353"/>
      <c r="R188" s="356"/>
      <c r="S188" s="80"/>
      <c r="T188" s="81"/>
      <c r="U188" s="81"/>
      <c r="V188" s="52"/>
      <c r="W188" s="90"/>
      <c r="X188" s="353"/>
      <c r="Y188" s="354"/>
      <c r="Z188" s="356"/>
      <c r="AA188" s="353"/>
      <c r="AB188" s="356"/>
      <c r="AC188" s="349"/>
      <c r="AD188" s="358"/>
      <c r="AE188" s="358"/>
      <c r="AF188" s="358"/>
      <c r="AG188" s="358"/>
      <c r="AH188" s="83"/>
      <c r="AI188" s="371"/>
    </row>
    <row r="189" spans="1:35" ht="15.75" hidden="1" thickBot="1">
      <c r="A189" s="331"/>
      <c r="B189" s="333"/>
      <c r="C189" s="338"/>
      <c r="D189" s="340"/>
      <c r="E189" s="366"/>
      <c r="F189" s="367"/>
      <c r="G189" s="331"/>
      <c r="H189" s="346"/>
      <c r="I189" s="348"/>
      <c r="J189" s="353"/>
      <c r="K189" s="356"/>
      <c r="L189" s="353"/>
      <c r="M189" s="354"/>
      <c r="N189" s="83"/>
      <c r="O189" s="354"/>
      <c r="P189" s="356"/>
      <c r="Q189" s="353"/>
      <c r="R189" s="356"/>
      <c r="S189" s="80"/>
      <c r="T189" s="81"/>
      <c r="U189" s="81"/>
      <c r="V189" s="52"/>
      <c r="W189" s="90"/>
      <c r="X189" s="353"/>
      <c r="Y189" s="354"/>
      <c r="Z189" s="356"/>
      <c r="AA189" s="353"/>
      <c r="AB189" s="356"/>
      <c r="AC189" s="99"/>
      <c r="AD189" s="99"/>
      <c r="AE189" s="99"/>
      <c r="AF189" s="99"/>
      <c r="AG189" s="99"/>
      <c r="AH189" s="83"/>
      <c r="AI189" s="371"/>
    </row>
    <row r="190" spans="1:35" ht="15.75" hidden="1" thickBot="1">
      <c r="A190" s="330"/>
      <c r="B190" s="334"/>
      <c r="C190" s="341"/>
      <c r="D190" s="343"/>
      <c r="E190" s="368"/>
      <c r="F190" s="369"/>
      <c r="G190" s="330"/>
      <c r="H190" s="319"/>
      <c r="I190" s="321"/>
      <c r="J190" s="351"/>
      <c r="K190" s="352"/>
      <c r="L190" s="351"/>
      <c r="M190" s="357"/>
      <c r="N190" s="84"/>
      <c r="O190" s="357"/>
      <c r="P190" s="352"/>
      <c r="Q190" s="351"/>
      <c r="R190" s="352"/>
      <c r="S190" s="80"/>
      <c r="T190" s="81"/>
      <c r="U190" s="81"/>
      <c r="V190" s="52"/>
      <c r="W190" s="92"/>
      <c r="X190" s="351"/>
      <c r="Y190" s="357"/>
      <c r="Z190" s="352"/>
      <c r="AA190" s="351"/>
      <c r="AB190" s="352"/>
      <c r="AC190" s="319"/>
      <c r="AD190" s="320"/>
      <c r="AE190" s="320"/>
      <c r="AF190" s="320"/>
      <c r="AG190" s="320"/>
      <c r="AH190" s="84"/>
      <c r="AI190" s="371"/>
    </row>
    <row r="191" spans="1:35" ht="12.75" customHeight="1">
      <c r="A191" s="329" t="s">
        <v>122</v>
      </c>
      <c r="B191" s="332" t="s">
        <v>50</v>
      </c>
      <c r="C191" s="335" t="s">
        <v>97</v>
      </c>
      <c r="D191" s="337"/>
      <c r="E191" s="364" t="s">
        <v>5</v>
      </c>
      <c r="F191" s="365"/>
      <c r="G191" s="329">
        <v>5304</v>
      </c>
      <c r="H191" s="324"/>
      <c r="I191" s="326"/>
      <c r="J191" s="324">
        <f>G191*34%</f>
        <v>1803.3600000000001</v>
      </c>
      <c r="K191" s="326"/>
      <c r="L191" s="324">
        <f>G191*0.44%</f>
        <v>23.337600000000002</v>
      </c>
      <c r="M191" s="325"/>
      <c r="N191" s="58">
        <f>G191*1.5%</f>
        <v>79.56</v>
      </c>
      <c r="O191" s="325">
        <f>G191*O10</f>
        <v>5908.656000000001</v>
      </c>
      <c r="P191" s="326"/>
      <c r="Q191" s="324">
        <f>G191+J191+L191+N191+O191</f>
        <v>13118.913600000002</v>
      </c>
      <c r="R191" s="326"/>
      <c r="S191" s="96">
        <v>0</v>
      </c>
      <c r="T191" s="79"/>
      <c r="U191" s="79"/>
      <c r="V191" s="58">
        <f>Q191*S191</f>
        <v>0</v>
      </c>
      <c r="W191" s="28">
        <f>Q191+V191</f>
        <v>13118.913600000002</v>
      </c>
      <c r="X191" s="324">
        <f>W191</f>
        <v>13118.913600000002</v>
      </c>
      <c r="Y191" s="325"/>
      <c r="Z191" s="326"/>
      <c r="AA191" s="324">
        <v>6821</v>
      </c>
      <c r="AB191" s="325"/>
      <c r="AC191" s="325"/>
      <c r="AD191" s="326"/>
      <c r="AE191" s="327">
        <f>X191*20%</f>
        <v>2623.7827200000006</v>
      </c>
      <c r="AF191" s="328"/>
      <c r="AG191" s="324">
        <v>15740</v>
      </c>
      <c r="AH191" s="326"/>
      <c r="AI191" s="371"/>
    </row>
    <row r="192" spans="1:35" ht="12.75" customHeight="1">
      <c r="A192" s="331"/>
      <c r="B192" s="333"/>
      <c r="C192" s="338"/>
      <c r="D192" s="340"/>
      <c r="E192" s="366"/>
      <c r="F192" s="367"/>
      <c r="G192" s="331"/>
      <c r="H192" s="346"/>
      <c r="I192" s="348"/>
      <c r="J192" s="346"/>
      <c r="K192" s="348"/>
      <c r="L192" s="346"/>
      <c r="M192" s="355"/>
      <c r="N192" s="52"/>
      <c r="O192" s="355"/>
      <c r="P192" s="348"/>
      <c r="Q192" s="346"/>
      <c r="R192" s="348"/>
      <c r="S192" s="80"/>
      <c r="T192" s="81"/>
      <c r="U192" s="81"/>
      <c r="V192" s="52"/>
      <c r="W192" s="19"/>
      <c r="X192" s="346"/>
      <c r="Y192" s="355"/>
      <c r="Z192" s="348"/>
      <c r="AA192" s="346"/>
      <c r="AB192" s="355"/>
      <c r="AC192" s="355"/>
      <c r="AD192" s="348"/>
      <c r="AE192" s="349"/>
      <c r="AF192" s="350"/>
      <c r="AG192" s="346"/>
      <c r="AH192" s="348"/>
      <c r="AI192" s="371"/>
    </row>
    <row r="193" spans="1:35" ht="12.75" customHeight="1">
      <c r="A193" s="331"/>
      <c r="B193" s="333"/>
      <c r="C193" s="338"/>
      <c r="D193" s="340"/>
      <c r="E193" s="366"/>
      <c r="F193" s="367"/>
      <c r="G193" s="331"/>
      <c r="H193" s="346"/>
      <c r="I193" s="348"/>
      <c r="J193" s="346"/>
      <c r="K193" s="348"/>
      <c r="L193" s="346"/>
      <c r="M193" s="355"/>
      <c r="N193" s="52"/>
      <c r="O193" s="355"/>
      <c r="P193" s="348"/>
      <c r="Q193" s="346"/>
      <c r="R193" s="348"/>
      <c r="S193" s="80"/>
      <c r="T193" s="81"/>
      <c r="U193" s="81"/>
      <c r="V193" s="52"/>
      <c r="W193" s="19"/>
      <c r="X193" s="346"/>
      <c r="Y193" s="355"/>
      <c r="Z193" s="348"/>
      <c r="AA193" s="346"/>
      <c r="AB193" s="355"/>
      <c r="AC193" s="355"/>
      <c r="AD193" s="348"/>
      <c r="AE193" s="349"/>
      <c r="AF193" s="350"/>
      <c r="AG193" s="346"/>
      <c r="AH193" s="348"/>
      <c r="AI193" s="371"/>
    </row>
    <row r="194" spans="1:35" ht="3.75" customHeight="1" thickBot="1">
      <c r="A194" s="331"/>
      <c r="B194" s="333"/>
      <c r="C194" s="338"/>
      <c r="D194" s="340"/>
      <c r="E194" s="366"/>
      <c r="F194" s="367"/>
      <c r="G194" s="331"/>
      <c r="H194" s="346"/>
      <c r="I194" s="348"/>
      <c r="J194" s="346">
        <f>G194*34%</f>
        <v>0</v>
      </c>
      <c r="K194" s="348"/>
      <c r="L194" s="346">
        <f>G194*0.44%</f>
        <v>0</v>
      </c>
      <c r="M194" s="355"/>
      <c r="N194" s="52">
        <f>G194*1.5%</f>
        <v>0</v>
      </c>
      <c r="O194" s="355"/>
      <c r="P194" s="348"/>
      <c r="Q194" s="346">
        <f>G194+J194+L194+N194+O194</f>
        <v>0</v>
      </c>
      <c r="R194" s="348"/>
      <c r="S194" s="29"/>
      <c r="T194" s="78"/>
      <c r="U194" s="78"/>
      <c r="V194" s="59"/>
      <c r="W194" s="19"/>
      <c r="X194" s="346">
        <f>W194</f>
        <v>0</v>
      </c>
      <c r="Y194" s="355"/>
      <c r="Z194" s="348"/>
      <c r="AA194" s="346">
        <v>6821</v>
      </c>
      <c r="AB194" s="355"/>
      <c r="AC194" s="355"/>
      <c r="AD194" s="348"/>
      <c r="AE194" s="349">
        <f>X194*20%</f>
        <v>0</v>
      </c>
      <c r="AF194" s="350"/>
      <c r="AG194" s="319">
        <f>X194+AE194</f>
        <v>0</v>
      </c>
      <c r="AH194" s="321"/>
      <c r="AI194" s="371"/>
    </row>
    <row r="195" spans="1:35" ht="13.5" customHeight="1" hidden="1" thickBot="1">
      <c r="A195" s="331"/>
      <c r="B195" s="333"/>
      <c r="C195" s="338"/>
      <c r="D195" s="340"/>
      <c r="E195" s="368"/>
      <c r="F195" s="369"/>
      <c r="G195" s="330"/>
      <c r="H195" s="319"/>
      <c r="I195" s="321"/>
      <c r="J195" s="319">
        <f>G195*34%</f>
        <v>0</v>
      </c>
      <c r="K195" s="321"/>
      <c r="L195" s="319">
        <f>G195*0.44%</f>
        <v>0</v>
      </c>
      <c r="M195" s="320"/>
      <c r="N195" s="59">
        <f>G195*1.5%</f>
        <v>0</v>
      </c>
      <c r="O195" s="320">
        <f>G195*104.9%</f>
        <v>0</v>
      </c>
      <c r="P195" s="321"/>
      <c r="Q195" s="319">
        <f>G195+J195+L195+N195+O195</f>
        <v>0</v>
      </c>
      <c r="R195" s="321"/>
      <c r="S195" s="80"/>
      <c r="T195" s="81"/>
      <c r="U195" s="81"/>
      <c r="V195" s="52"/>
      <c r="W195" s="20"/>
      <c r="X195" s="319">
        <f>W195</f>
        <v>0</v>
      </c>
      <c r="Y195" s="320"/>
      <c r="Z195" s="321"/>
      <c r="AA195" s="319">
        <v>6821</v>
      </c>
      <c r="AB195" s="320"/>
      <c r="AC195" s="320"/>
      <c r="AD195" s="321"/>
      <c r="AE195" s="322">
        <f>X195*20%</f>
        <v>0</v>
      </c>
      <c r="AF195" s="323"/>
      <c r="AG195" s="319">
        <f>X195+AE195</f>
        <v>0</v>
      </c>
      <c r="AH195" s="321"/>
      <c r="AI195" s="371"/>
    </row>
    <row r="196" spans="1:35" ht="15">
      <c r="A196" s="331"/>
      <c r="B196" s="333"/>
      <c r="C196" s="338"/>
      <c r="D196" s="340"/>
      <c r="E196" s="364" t="s">
        <v>98</v>
      </c>
      <c r="F196" s="365"/>
      <c r="G196" s="329">
        <v>3279</v>
      </c>
      <c r="H196" s="324"/>
      <c r="I196" s="326"/>
      <c r="J196" s="324"/>
      <c r="K196" s="326"/>
      <c r="L196" s="324"/>
      <c r="M196" s="325"/>
      <c r="N196" s="58"/>
      <c r="O196" s="325"/>
      <c r="P196" s="326"/>
      <c r="Q196" s="324"/>
      <c r="R196" s="326"/>
      <c r="S196" s="80"/>
      <c r="T196" s="81"/>
      <c r="U196" s="81"/>
      <c r="V196" s="52"/>
      <c r="W196" s="58"/>
      <c r="X196" s="324"/>
      <c r="Y196" s="325"/>
      <c r="Z196" s="326"/>
      <c r="AA196" s="324"/>
      <c r="AB196" s="326"/>
      <c r="AC196" s="324"/>
      <c r="AD196" s="325"/>
      <c r="AE196" s="325"/>
      <c r="AF196" s="325"/>
      <c r="AG196" s="326"/>
      <c r="AH196" s="58"/>
      <c r="AI196" s="371"/>
    </row>
    <row r="197" spans="1:35" ht="15" customHeight="1">
      <c r="A197" s="331"/>
      <c r="B197" s="333"/>
      <c r="C197" s="338"/>
      <c r="D197" s="340"/>
      <c r="E197" s="366"/>
      <c r="F197" s="367"/>
      <c r="G197" s="331"/>
      <c r="H197" s="346"/>
      <c r="I197" s="348"/>
      <c r="J197" s="346">
        <f>G196*34%</f>
        <v>1114.8600000000001</v>
      </c>
      <c r="K197" s="348"/>
      <c r="L197" s="346">
        <f>G196*0.44%</f>
        <v>14.427600000000002</v>
      </c>
      <c r="M197" s="355"/>
      <c r="N197" s="52">
        <f>G196*1.5%</f>
        <v>49.184999999999995</v>
      </c>
      <c r="O197" s="355">
        <f>G196*O10</f>
        <v>3652.8060000000005</v>
      </c>
      <c r="P197" s="348"/>
      <c r="Q197" s="346">
        <f>G196+J197+L197+N197+O197</f>
        <v>8110.2786000000015</v>
      </c>
      <c r="R197" s="348"/>
      <c r="S197" s="102">
        <v>0</v>
      </c>
      <c r="T197" s="81"/>
      <c r="U197" s="81"/>
      <c r="V197" s="52">
        <f>Q197*S197</f>
        <v>0</v>
      </c>
      <c r="W197" s="52">
        <f>Q197+V197</f>
        <v>8110.2786000000015</v>
      </c>
      <c r="X197" s="346">
        <f>W197</f>
        <v>8110.2786000000015</v>
      </c>
      <c r="Y197" s="355"/>
      <c r="Z197" s="348"/>
      <c r="AA197" s="346">
        <v>6821</v>
      </c>
      <c r="AB197" s="355"/>
      <c r="AC197" s="355"/>
      <c r="AD197" s="348"/>
      <c r="AE197" s="349">
        <f>X197*20%</f>
        <v>1622.0557200000003</v>
      </c>
      <c r="AF197" s="359"/>
      <c r="AG197" s="360">
        <v>9730</v>
      </c>
      <c r="AH197" s="361"/>
      <c r="AI197" s="434"/>
    </row>
    <row r="198" spans="1:35" ht="15" customHeight="1">
      <c r="A198" s="331"/>
      <c r="B198" s="333"/>
      <c r="C198" s="338"/>
      <c r="D198" s="340"/>
      <c r="E198" s="366"/>
      <c r="F198" s="367"/>
      <c r="G198" s="331"/>
      <c r="H198" s="346"/>
      <c r="I198" s="348"/>
      <c r="J198" s="353"/>
      <c r="K198" s="356"/>
      <c r="L198" s="353"/>
      <c r="M198" s="354"/>
      <c r="N198" s="83"/>
      <c r="O198" s="354"/>
      <c r="P198" s="356"/>
      <c r="Q198" s="353"/>
      <c r="R198" s="356"/>
      <c r="S198" s="80"/>
      <c r="T198" s="81"/>
      <c r="U198" s="81"/>
      <c r="V198" s="52"/>
      <c r="W198" s="83"/>
      <c r="X198" s="353"/>
      <c r="Y198" s="354"/>
      <c r="Z198" s="356"/>
      <c r="AA198" s="353"/>
      <c r="AB198" s="356"/>
      <c r="AC198" s="99"/>
      <c r="AD198" s="99"/>
      <c r="AE198" s="99"/>
      <c r="AF198" s="99"/>
      <c r="AG198" s="99"/>
      <c r="AH198" s="83"/>
      <c r="AI198" s="371"/>
    </row>
    <row r="199" spans="1:35" ht="15.75" thickBot="1">
      <c r="A199" s="331"/>
      <c r="B199" s="333"/>
      <c r="C199" s="338"/>
      <c r="D199" s="340"/>
      <c r="E199" s="366"/>
      <c r="F199" s="367"/>
      <c r="G199" s="331"/>
      <c r="H199" s="346"/>
      <c r="I199" s="348"/>
      <c r="J199" s="353"/>
      <c r="K199" s="356"/>
      <c r="L199" s="353"/>
      <c r="M199" s="354"/>
      <c r="N199" s="83"/>
      <c r="O199" s="354"/>
      <c r="P199" s="356"/>
      <c r="Q199" s="353"/>
      <c r="R199" s="356"/>
      <c r="S199" s="80"/>
      <c r="T199" s="81"/>
      <c r="U199" s="81"/>
      <c r="V199" s="52"/>
      <c r="W199" s="84"/>
      <c r="X199" s="351"/>
      <c r="Y199" s="357"/>
      <c r="Z199" s="352"/>
      <c r="AA199" s="351"/>
      <c r="AB199" s="352"/>
      <c r="AC199" s="319"/>
      <c r="AD199" s="320"/>
      <c r="AE199" s="320"/>
      <c r="AF199" s="320"/>
      <c r="AG199" s="320"/>
      <c r="AH199" s="84"/>
      <c r="AI199" s="371"/>
    </row>
    <row r="200" spans="1:35" ht="0.75" customHeight="1" thickBot="1">
      <c r="A200" s="330"/>
      <c r="B200" s="334"/>
      <c r="C200" s="341"/>
      <c r="D200" s="343"/>
      <c r="E200" s="368"/>
      <c r="F200" s="369"/>
      <c r="G200" s="92"/>
      <c r="H200" s="319"/>
      <c r="I200" s="321"/>
      <c r="J200" s="351"/>
      <c r="K200" s="352"/>
      <c r="L200" s="351"/>
      <c r="M200" s="357"/>
      <c r="N200" s="84"/>
      <c r="O200" s="357"/>
      <c r="P200" s="352"/>
      <c r="Q200" s="351"/>
      <c r="R200" s="352"/>
      <c r="S200" s="80"/>
      <c r="T200" s="81"/>
      <c r="U200" s="81"/>
      <c r="V200" s="52"/>
      <c r="W200" s="92"/>
      <c r="X200" s="351"/>
      <c r="Y200" s="357"/>
      <c r="Z200" s="352"/>
      <c r="AA200" s="351"/>
      <c r="AB200" s="352"/>
      <c r="AC200" s="319"/>
      <c r="AD200" s="320"/>
      <c r="AE200" s="320"/>
      <c r="AF200" s="320"/>
      <c r="AG200" s="321"/>
      <c r="AH200" s="92"/>
      <c r="AI200" s="371"/>
    </row>
    <row r="201" spans="1:35" ht="12.75" customHeight="1">
      <c r="A201" s="329" t="s">
        <v>51</v>
      </c>
      <c r="B201" s="332" t="s">
        <v>52</v>
      </c>
      <c r="C201" s="375" t="s">
        <v>97</v>
      </c>
      <c r="D201" s="364" t="s">
        <v>5</v>
      </c>
      <c r="E201" s="372"/>
      <c r="F201" s="365"/>
      <c r="G201" s="329">
        <v>6751</v>
      </c>
      <c r="H201" s="324"/>
      <c r="I201" s="326"/>
      <c r="J201" s="324">
        <f>G201*34%</f>
        <v>2295.34</v>
      </c>
      <c r="K201" s="326"/>
      <c r="L201" s="324">
        <f>G201*0.44%</f>
        <v>29.704400000000003</v>
      </c>
      <c r="M201" s="325"/>
      <c r="N201" s="58">
        <f>G201*1.5%</f>
        <v>101.265</v>
      </c>
      <c r="O201" s="325">
        <f>G201*O10</f>
        <v>7520.6140000000005</v>
      </c>
      <c r="P201" s="326"/>
      <c r="Q201" s="324">
        <f>G201+J201+L201+N201+O201</f>
        <v>16697.9234</v>
      </c>
      <c r="R201" s="326"/>
      <c r="S201" s="96">
        <v>0</v>
      </c>
      <c r="T201" s="79"/>
      <c r="U201" s="79"/>
      <c r="V201" s="58">
        <f>Q201*S201</f>
        <v>0</v>
      </c>
      <c r="W201" s="28">
        <f>Q201+V201</f>
        <v>16697.9234</v>
      </c>
      <c r="X201" s="324">
        <f>W201</f>
        <v>16697.9234</v>
      </c>
      <c r="Y201" s="325"/>
      <c r="Z201" s="326"/>
      <c r="AA201" s="324">
        <v>6821</v>
      </c>
      <c r="AB201" s="325"/>
      <c r="AC201" s="325"/>
      <c r="AD201" s="326"/>
      <c r="AE201" s="327">
        <f>X201*20%</f>
        <v>3339.58468</v>
      </c>
      <c r="AF201" s="328"/>
      <c r="AG201" s="324">
        <v>20040</v>
      </c>
      <c r="AH201" s="326"/>
      <c r="AI201" s="371"/>
    </row>
    <row r="202" spans="1:35" ht="12.75" customHeight="1">
      <c r="A202" s="331"/>
      <c r="B202" s="333"/>
      <c r="C202" s="376"/>
      <c r="D202" s="366"/>
      <c r="E202" s="373"/>
      <c r="F202" s="367"/>
      <c r="G202" s="331"/>
      <c r="H202" s="346"/>
      <c r="I202" s="348"/>
      <c r="J202" s="346"/>
      <c r="K202" s="348"/>
      <c r="L202" s="346"/>
      <c r="M202" s="355"/>
      <c r="N202" s="52"/>
      <c r="O202" s="355"/>
      <c r="P202" s="348"/>
      <c r="Q202" s="346"/>
      <c r="R202" s="348"/>
      <c r="S202" s="80"/>
      <c r="T202" s="81"/>
      <c r="U202" s="81"/>
      <c r="V202" s="52"/>
      <c r="W202" s="19"/>
      <c r="X202" s="346"/>
      <c r="Y202" s="355"/>
      <c r="Z202" s="348"/>
      <c r="AA202" s="346"/>
      <c r="AB202" s="355"/>
      <c r="AC202" s="355"/>
      <c r="AD202" s="348"/>
      <c r="AE202" s="349"/>
      <c r="AF202" s="350"/>
      <c r="AG202" s="346"/>
      <c r="AH202" s="348"/>
      <c r="AI202" s="371"/>
    </row>
    <row r="203" spans="1:35" ht="12.75" customHeight="1">
      <c r="A203" s="331"/>
      <c r="B203" s="333"/>
      <c r="C203" s="376"/>
      <c r="D203" s="366"/>
      <c r="E203" s="373"/>
      <c r="F203" s="367"/>
      <c r="G203" s="331"/>
      <c r="H203" s="346"/>
      <c r="I203" s="348"/>
      <c r="J203" s="346"/>
      <c r="K203" s="348"/>
      <c r="L203" s="346"/>
      <c r="M203" s="355"/>
      <c r="N203" s="52"/>
      <c r="O203" s="355"/>
      <c r="P203" s="348"/>
      <c r="Q203" s="346"/>
      <c r="R203" s="348"/>
      <c r="S203" s="80"/>
      <c r="T203" s="81"/>
      <c r="U203" s="81"/>
      <c r="V203" s="52"/>
      <c r="W203" s="19"/>
      <c r="X203" s="346"/>
      <c r="Y203" s="355"/>
      <c r="Z203" s="348"/>
      <c r="AA203" s="346"/>
      <c r="AB203" s="355"/>
      <c r="AC203" s="355"/>
      <c r="AD203" s="348"/>
      <c r="AE203" s="349"/>
      <c r="AF203" s="350"/>
      <c r="AG203" s="346"/>
      <c r="AH203" s="348"/>
      <c r="AI203" s="371"/>
    </row>
    <row r="204" spans="1:35" ht="12.75" customHeight="1">
      <c r="A204" s="331"/>
      <c r="B204" s="333"/>
      <c r="C204" s="376"/>
      <c r="D204" s="366"/>
      <c r="E204" s="373"/>
      <c r="F204" s="367"/>
      <c r="G204" s="331"/>
      <c r="H204" s="346"/>
      <c r="I204" s="348"/>
      <c r="J204" s="346"/>
      <c r="K204" s="348"/>
      <c r="L204" s="346"/>
      <c r="M204" s="355"/>
      <c r="N204" s="52"/>
      <c r="O204" s="355"/>
      <c r="P204" s="348"/>
      <c r="Q204" s="346"/>
      <c r="R204" s="348"/>
      <c r="S204" s="80"/>
      <c r="T204" s="81"/>
      <c r="U204" s="81"/>
      <c r="V204" s="52"/>
      <c r="W204" s="19"/>
      <c r="X204" s="346"/>
      <c r="Y204" s="355"/>
      <c r="Z204" s="348"/>
      <c r="AA204" s="346"/>
      <c r="AB204" s="355"/>
      <c r="AC204" s="355"/>
      <c r="AD204" s="348"/>
      <c r="AE204" s="349"/>
      <c r="AF204" s="350"/>
      <c r="AG204" s="346"/>
      <c r="AH204" s="348"/>
      <c r="AI204" s="371"/>
    </row>
    <row r="205" spans="1:35" ht="13.5" customHeight="1" thickBot="1">
      <c r="A205" s="331"/>
      <c r="B205" s="333"/>
      <c r="C205" s="376"/>
      <c r="D205" s="368"/>
      <c r="E205" s="374"/>
      <c r="F205" s="369"/>
      <c r="G205" s="330"/>
      <c r="H205" s="319"/>
      <c r="I205" s="321"/>
      <c r="J205" s="319"/>
      <c r="K205" s="321"/>
      <c r="L205" s="319"/>
      <c r="M205" s="320"/>
      <c r="N205" s="59"/>
      <c r="O205" s="320"/>
      <c r="P205" s="321"/>
      <c r="Q205" s="319"/>
      <c r="R205" s="321"/>
      <c r="S205" s="29"/>
      <c r="T205" s="78"/>
      <c r="U205" s="78"/>
      <c r="V205" s="59"/>
      <c r="W205" s="20"/>
      <c r="X205" s="319"/>
      <c r="Y205" s="320"/>
      <c r="Z205" s="321"/>
      <c r="AA205" s="319"/>
      <c r="AB205" s="320"/>
      <c r="AC205" s="320"/>
      <c r="AD205" s="321"/>
      <c r="AE205" s="322"/>
      <c r="AF205" s="323"/>
      <c r="AG205" s="319"/>
      <c r="AH205" s="321"/>
      <c r="AI205" s="371"/>
    </row>
    <row r="206" spans="1:35" ht="15">
      <c r="A206" s="331"/>
      <c r="B206" s="333"/>
      <c r="C206" s="376"/>
      <c r="D206" s="364" t="s">
        <v>98</v>
      </c>
      <c r="E206" s="372"/>
      <c r="F206" s="365"/>
      <c r="G206" s="329">
        <v>5015</v>
      </c>
      <c r="H206" s="324"/>
      <c r="I206" s="326"/>
      <c r="J206" s="324"/>
      <c r="K206" s="326"/>
      <c r="L206" s="324"/>
      <c r="M206" s="325"/>
      <c r="N206" s="58"/>
      <c r="O206" s="325"/>
      <c r="P206" s="326"/>
      <c r="Q206" s="324"/>
      <c r="R206" s="326"/>
      <c r="S206" s="27"/>
      <c r="T206" s="79"/>
      <c r="U206" s="79"/>
      <c r="V206" s="58"/>
      <c r="W206" s="28"/>
      <c r="X206" s="324"/>
      <c r="Y206" s="325"/>
      <c r="Z206" s="326"/>
      <c r="AA206" s="324"/>
      <c r="AB206" s="326"/>
      <c r="AC206" s="327"/>
      <c r="AD206" s="438"/>
      <c r="AE206" s="438"/>
      <c r="AF206" s="438"/>
      <c r="AG206" s="328"/>
      <c r="AH206" s="58"/>
      <c r="AI206" s="371"/>
    </row>
    <row r="207" spans="1:35" ht="15" customHeight="1">
      <c r="A207" s="331"/>
      <c r="B207" s="333"/>
      <c r="C207" s="376"/>
      <c r="D207" s="366"/>
      <c r="E207" s="373"/>
      <c r="F207" s="367"/>
      <c r="G207" s="331"/>
      <c r="H207" s="346"/>
      <c r="I207" s="348"/>
      <c r="J207" s="346">
        <f>G206*34%</f>
        <v>1705.1000000000001</v>
      </c>
      <c r="K207" s="348"/>
      <c r="L207" s="346">
        <f>G206*0.44%</f>
        <v>22.066000000000003</v>
      </c>
      <c r="M207" s="355"/>
      <c r="N207" s="52">
        <f>G206*1.5%</f>
        <v>75.225</v>
      </c>
      <c r="O207" s="355">
        <f>G206*O10</f>
        <v>5586.710000000001</v>
      </c>
      <c r="P207" s="348"/>
      <c r="Q207" s="346">
        <f>G206+J207+L207+N207+O207</f>
        <v>12404.101000000002</v>
      </c>
      <c r="R207" s="348"/>
      <c r="S207" s="102">
        <v>0</v>
      </c>
      <c r="T207" s="81"/>
      <c r="U207" s="81"/>
      <c r="V207" s="52">
        <f>Q207*S207</f>
        <v>0</v>
      </c>
      <c r="W207" s="19">
        <f>Q207+V207</f>
        <v>12404.101000000002</v>
      </c>
      <c r="X207" s="346">
        <f>W207</f>
        <v>12404.101000000002</v>
      </c>
      <c r="Y207" s="355"/>
      <c r="Z207" s="348"/>
      <c r="AA207" s="346">
        <v>6821</v>
      </c>
      <c r="AB207" s="355"/>
      <c r="AC207" s="355"/>
      <c r="AD207" s="348"/>
      <c r="AE207" s="349">
        <f>X207*20%</f>
        <v>2480.8202000000006</v>
      </c>
      <c r="AF207" s="359"/>
      <c r="AG207" s="360">
        <v>14880</v>
      </c>
      <c r="AH207" s="361"/>
      <c r="AI207" s="434"/>
    </row>
    <row r="208" spans="1:35" ht="15">
      <c r="A208" s="331"/>
      <c r="B208" s="333"/>
      <c r="C208" s="376"/>
      <c r="D208" s="366"/>
      <c r="E208" s="373"/>
      <c r="F208" s="367"/>
      <c r="G208" s="331"/>
      <c r="H208" s="346"/>
      <c r="I208" s="348"/>
      <c r="J208" s="353"/>
      <c r="K208" s="356"/>
      <c r="L208" s="353"/>
      <c r="M208" s="354"/>
      <c r="N208" s="83"/>
      <c r="O208" s="354"/>
      <c r="P208" s="356"/>
      <c r="Q208" s="353"/>
      <c r="R208" s="356"/>
      <c r="S208" s="80"/>
      <c r="T208" s="81"/>
      <c r="U208" s="81"/>
      <c r="V208" s="52"/>
      <c r="W208" s="90"/>
      <c r="X208" s="353"/>
      <c r="Y208" s="354"/>
      <c r="Z208" s="356"/>
      <c r="AA208" s="353"/>
      <c r="AB208" s="356"/>
      <c r="AC208" s="349"/>
      <c r="AD208" s="358"/>
      <c r="AE208" s="358"/>
      <c r="AF208" s="358"/>
      <c r="AG208" s="350"/>
      <c r="AH208" s="83"/>
      <c r="AI208" s="371"/>
    </row>
    <row r="209" spans="1:35" ht="12" customHeight="1" thickBot="1">
      <c r="A209" s="331"/>
      <c r="B209" s="333"/>
      <c r="C209" s="376"/>
      <c r="D209" s="366"/>
      <c r="E209" s="373"/>
      <c r="F209" s="367"/>
      <c r="G209" s="331"/>
      <c r="H209" s="346"/>
      <c r="I209" s="348"/>
      <c r="J209" s="353"/>
      <c r="K209" s="356"/>
      <c r="L209" s="353"/>
      <c r="M209" s="354"/>
      <c r="N209" s="83"/>
      <c r="O209" s="354"/>
      <c r="P209" s="356"/>
      <c r="Q209" s="353"/>
      <c r="R209" s="356"/>
      <c r="S209" s="29"/>
      <c r="T209" s="78"/>
      <c r="U209" s="78"/>
      <c r="V209" s="59"/>
      <c r="W209" s="90"/>
      <c r="X209" s="353"/>
      <c r="Y209" s="354"/>
      <c r="Z209" s="356"/>
      <c r="AA209" s="353"/>
      <c r="AB209" s="356"/>
      <c r="AC209" s="349"/>
      <c r="AD209" s="358"/>
      <c r="AE209" s="358"/>
      <c r="AF209" s="358"/>
      <c r="AG209" s="350"/>
      <c r="AH209" s="84"/>
      <c r="AI209" s="371"/>
    </row>
    <row r="210" spans="1:35" ht="1.5" customHeight="1" hidden="1" thickBot="1">
      <c r="A210" s="331"/>
      <c r="B210" s="333"/>
      <c r="C210" s="376"/>
      <c r="D210" s="366"/>
      <c r="E210" s="373"/>
      <c r="F210" s="367"/>
      <c r="G210" s="90"/>
      <c r="H210" s="346"/>
      <c r="I210" s="348"/>
      <c r="J210" s="353"/>
      <c r="K210" s="356"/>
      <c r="L210" s="353"/>
      <c r="M210" s="354"/>
      <c r="N210" s="83"/>
      <c r="O210" s="354"/>
      <c r="P210" s="356"/>
      <c r="Q210" s="353"/>
      <c r="R210" s="356"/>
      <c r="S210" s="80"/>
      <c r="T210" s="81"/>
      <c r="U210" s="81"/>
      <c r="V210" s="52"/>
      <c r="W210" s="90"/>
      <c r="X210" s="353"/>
      <c r="Y210" s="354"/>
      <c r="Z210" s="356"/>
      <c r="AA210" s="353"/>
      <c r="AB210" s="356"/>
      <c r="AC210" s="349">
        <v>1277</v>
      </c>
      <c r="AD210" s="358"/>
      <c r="AE210" s="358"/>
      <c r="AF210" s="358"/>
      <c r="AG210" s="350"/>
      <c r="AH210" s="90"/>
      <c r="AI210" s="371"/>
    </row>
    <row r="211" spans="1:35" ht="15.75" hidden="1" thickBot="1">
      <c r="A211" s="330"/>
      <c r="B211" s="334"/>
      <c r="C211" s="377"/>
      <c r="D211" s="368"/>
      <c r="E211" s="374"/>
      <c r="F211" s="369"/>
      <c r="G211" s="92"/>
      <c r="H211" s="319"/>
      <c r="I211" s="321"/>
      <c r="J211" s="351"/>
      <c r="K211" s="352"/>
      <c r="L211" s="351"/>
      <c r="M211" s="357"/>
      <c r="N211" s="84"/>
      <c r="O211" s="357"/>
      <c r="P211" s="352"/>
      <c r="Q211" s="351"/>
      <c r="R211" s="352"/>
      <c r="S211" s="80"/>
      <c r="T211" s="81"/>
      <c r="U211" s="81"/>
      <c r="V211" s="52"/>
      <c r="W211" s="92"/>
      <c r="X211" s="351"/>
      <c r="Y211" s="357"/>
      <c r="Z211" s="352"/>
      <c r="AA211" s="351"/>
      <c r="AB211" s="352"/>
      <c r="AC211" s="319"/>
      <c r="AD211" s="320"/>
      <c r="AE211" s="320"/>
      <c r="AF211" s="320"/>
      <c r="AG211" s="321"/>
      <c r="AH211" s="92"/>
      <c r="AI211" s="371"/>
    </row>
    <row r="212" spans="1:35" ht="61.5" customHeight="1" thickBot="1">
      <c r="A212" s="329" t="s">
        <v>53</v>
      </c>
      <c r="B212" s="332" t="s">
        <v>54</v>
      </c>
      <c r="C212" s="375" t="s">
        <v>97</v>
      </c>
      <c r="D212" s="364" t="s">
        <v>5</v>
      </c>
      <c r="E212" s="372"/>
      <c r="F212" s="365"/>
      <c r="G212" s="329">
        <v>3858</v>
      </c>
      <c r="H212" s="324"/>
      <c r="I212" s="326"/>
      <c r="J212" s="458">
        <f>G212*34%</f>
        <v>1311.72</v>
      </c>
      <c r="K212" s="460"/>
      <c r="L212" s="324">
        <f>G212*0.44%</f>
        <v>16.9752</v>
      </c>
      <c r="M212" s="325"/>
      <c r="N212" s="58">
        <f>G212*1.5%</f>
        <v>57.87</v>
      </c>
      <c r="O212" s="325">
        <f>G212*O10</f>
        <v>4297.812000000001</v>
      </c>
      <c r="P212" s="326"/>
      <c r="Q212" s="324">
        <f>G212+J212+L212+N212+O212</f>
        <v>9542.3772</v>
      </c>
      <c r="R212" s="326"/>
      <c r="S212" s="102">
        <v>0</v>
      </c>
      <c r="T212" s="81"/>
      <c r="U212" s="81"/>
      <c r="V212" s="52">
        <f>Q212*S212</f>
        <v>0</v>
      </c>
      <c r="W212" s="28">
        <f>Q212+V212</f>
        <v>9542.3772</v>
      </c>
      <c r="X212" s="324">
        <f>W212</f>
        <v>9542.3772</v>
      </c>
      <c r="Y212" s="325"/>
      <c r="Z212" s="326"/>
      <c r="AA212" s="324">
        <v>6821</v>
      </c>
      <c r="AB212" s="325"/>
      <c r="AC212" s="325"/>
      <c r="AD212" s="326"/>
      <c r="AE212" s="327">
        <f>X212*20%</f>
        <v>1908.4754400000002</v>
      </c>
      <c r="AF212" s="328"/>
      <c r="AG212" s="324">
        <v>8450</v>
      </c>
      <c r="AH212" s="326"/>
      <c r="AI212" s="371"/>
    </row>
    <row r="213" spans="1:35" ht="13.5" customHeight="1" hidden="1" thickBot="1">
      <c r="A213" s="331"/>
      <c r="B213" s="333"/>
      <c r="C213" s="376"/>
      <c r="D213" s="366"/>
      <c r="E213" s="378"/>
      <c r="F213" s="367"/>
      <c r="G213" s="331"/>
      <c r="H213" s="346"/>
      <c r="I213" s="348"/>
      <c r="J213" s="346">
        <f>G213*34%</f>
        <v>0</v>
      </c>
      <c r="K213" s="348"/>
      <c r="L213" s="346">
        <f>G213*0.44%</f>
        <v>0</v>
      </c>
      <c r="M213" s="355"/>
      <c r="N213" s="52">
        <f>G213*1.5%</f>
        <v>0</v>
      </c>
      <c r="O213" s="355">
        <f>G213*104.9%</f>
        <v>0</v>
      </c>
      <c r="P213" s="348"/>
      <c r="Q213" s="346">
        <f>G213+J213+L213+N213+O213</f>
        <v>0</v>
      </c>
      <c r="R213" s="348"/>
      <c r="S213" s="80"/>
      <c r="T213" s="81"/>
      <c r="U213" s="81"/>
      <c r="V213" s="52"/>
      <c r="W213" s="19"/>
      <c r="X213" s="346">
        <f>W213</f>
        <v>0</v>
      </c>
      <c r="Y213" s="355"/>
      <c r="Z213" s="348"/>
      <c r="AA213" s="346">
        <v>6821</v>
      </c>
      <c r="AB213" s="355"/>
      <c r="AC213" s="355"/>
      <c r="AD213" s="348"/>
      <c r="AE213" s="349">
        <f>X213*20%</f>
        <v>0</v>
      </c>
      <c r="AF213" s="350"/>
      <c r="AG213" s="346">
        <f>X213+AE213</f>
        <v>0</v>
      </c>
      <c r="AH213" s="348"/>
      <c r="AI213" s="371"/>
    </row>
    <row r="214" spans="1:35" ht="13.5" customHeight="1" hidden="1" thickBot="1">
      <c r="A214" s="331"/>
      <c r="B214" s="333"/>
      <c r="C214" s="376"/>
      <c r="D214" s="368"/>
      <c r="E214" s="374"/>
      <c r="F214" s="369"/>
      <c r="G214" s="330"/>
      <c r="H214" s="319"/>
      <c r="I214" s="321"/>
      <c r="J214" s="319">
        <f>G214*34%</f>
        <v>0</v>
      </c>
      <c r="K214" s="321"/>
      <c r="L214" s="319">
        <f>G214*0.44%</f>
        <v>0</v>
      </c>
      <c r="M214" s="320"/>
      <c r="N214" s="59">
        <f>G214*1.5%</f>
        <v>0</v>
      </c>
      <c r="O214" s="320">
        <f>G214*104.9%</f>
        <v>0</v>
      </c>
      <c r="P214" s="321"/>
      <c r="Q214" s="319">
        <f>G214+J214+L214+N214+O214</f>
        <v>0</v>
      </c>
      <c r="R214" s="321"/>
      <c r="S214" s="80"/>
      <c r="T214" s="81"/>
      <c r="U214" s="81"/>
      <c r="V214" s="52"/>
      <c r="W214" s="20"/>
      <c r="X214" s="319">
        <f>W214</f>
        <v>0</v>
      </c>
      <c r="Y214" s="320"/>
      <c r="Z214" s="321"/>
      <c r="AA214" s="319">
        <v>6821</v>
      </c>
      <c r="AB214" s="320"/>
      <c r="AC214" s="320"/>
      <c r="AD214" s="321"/>
      <c r="AE214" s="322">
        <f>X214*20%</f>
        <v>0</v>
      </c>
      <c r="AF214" s="323"/>
      <c r="AG214" s="319">
        <f>X214+AE214</f>
        <v>0</v>
      </c>
      <c r="AH214" s="321"/>
      <c r="AI214" s="371"/>
    </row>
    <row r="215" spans="1:35" ht="15">
      <c r="A215" s="331"/>
      <c r="B215" s="333"/>
      <c r="C215" s="376"/>
      <c r="D215" s="364" t="s">
        <v>98</v>
      </c>
      <c r="E215" s="372"/>
      <c r="F215" s="365"/>
      <c r="G215" s="329">
        <v>3665</v>
      </c>
      <c r="H215" s="324"/>
      <c r="I215" s="326"/>
      <c r="J215" s="324"/>
      <c r="K215" s="326"/>
      <c r="L215" s="324"/>
      <c r="M215" s="325"/>
      <c r="N215" s="58"/>
      <c r="O215" s="325"/>
      <c r="P215" s="326"/>
      <c r="Q215" s="324"/>
      <c r="R215" s="326"/>
      <c r="S215" s="27"/>
      <c r="T215" s="79"/>
      <c r="U215" s="79"/>
      <c r="V215" s="58"/>
      <c r="W215" s="28"/>
      <c r="X215" s="324"/>
      <c r="Y215" s="325"/>
      <c r="Z215" s="326"/>
      <c r="AA215" s="324"/>
      <c r="AB215" s="326"/>
      <c r="AC215" s="324"/>
      <c r="AD215" s="325"/>
      <c r="AE215" s="325"/>
      <c r="AF215" s="325"/>
      <c r="AG215" s="326"/>
      <c r="AH215" s="58"/>
      <c r="AI215" s="371"/>
    </row>
    <row r="216" spans="1:35" ht="15" customHeight="1">
      <c r="A216" s="331"/>
      <c r="B216" s="333"/>
      <c r="C216" s="376"/>
      <c r="D216" s="366"/>
      <c r="E216" s="373"/>
      <c r="F216" s="367"/>
      <c r="G216" s="331"/>
      <c r="H216" s="346"/>
      <c r="I216" s="348"/>
      <c r="J216" s="346">
        <f>G215*34%</f>
        <v>1246.1000000000001</v>
      </c>
      <c r="K216" s="348"/>
      <c r="L216" s="346">
        <f>G215*0.44%</f>
        <v>16.126</v>
      </c>
      <c r="M216" s="355"/>
      <c r="N216" s="52">
        <f>G215*1.5%</f>
        <v>54.975</v>
      </c>
      <c r="O216" s="355">
        <f>G215*O10</f>
        <v>4082.8100000000004</v>
      </c>
      <c r="P216" s="348"/>
      <c r="Q216" s="346">
        <f>G215+J216+L216+N216+O216</f>
        <v>9065.011000000002</v>
      </c>
      <c r="R216" s="348"/>
      <c r="S216" s="102">
        <v>0</v>
      </c>
      <c r="T216" s="81"/>
      <c r="U216" s="81"/>
      <c r="V216" s="52">
        <f>Q216*S216</f>
        <v>0</v>
      </c>
      <c r="W216" s="19">
        <f>Q216+V216</f>
        <v>9065.011000000002</v>
      </c>
      <c r="X216" s="346">
        <f>W216</f>
        <v>9065.011000000002</v>
      </c>
      <c r="Y216" s="355"/>
      <c r="Z216" s="348"/>
      <c r="AA216" s="346">
        <v>6821</v>
      </c>
      <c r="AB216" s="355"/>
      <c r="AC216" s="355"/>
      <c r="AD216" s="348"/>
      <c r="AE216" s="349">
        <f>X216*20%</f>
        <v>1813.0022000000006</v>
      </c>
      <c r="AF216" s="359"/>
      <c r="AG216" s="360">
        <v>7880</v>
      </c>
      <c r="AH216" s="361"/>
      <c r="AI216" s="434"/>
    </row>
    <row r="217" spans="1:35" ht="15" customHeight="1">
      <c r="A217" s="331"/>
      <c r="B217" s="333"/>
      <c r="C217" s="376"/>
      <c r="D217" s="366"/>
      <c r="E217" s="373"/>
      <c r="F217" s="367"/>
      <c r="G217" s="331"/>
      <c r="H217" s="346"/>
      <c r="I217" s="348"/>
      <c r="J217" s="353"/>
      <c r="K217" s="356"/>
      <c r="L217" s="353"/>
      <c r="M217" s="354"/>
      <c r="N217" s="83"/>
      <c r="O217" s="354"/>
      <c r="P217" s="356"/>
      <c r="Q217" s="353"/>
      <c r="R217" s="356"/>
      <c r="S217" s="80"/>
      <c r="T217" s="81"/>
      <c r="U217" s="81"/>
      <c r="V217" s="52"/>
      <c r="W217" s="90"/>
      <c r="X217" s="353"/>
      <c r="Y217" s="354"/>
      <c r="Z217" s="356"/>
      <c r="AA217" s="353"/>
      <c r="AB217" s="356"/>
      <c r="AC217" s="99"/>
      <c r="AD217" s="99"/>
      <c r="AE217" s="99"/>
      <c r="AF217" s="99"/>
      <c r="AG217" s="99"/>
      <c r="AH217" s="83"/>
      <c r="AI217" s="371"/>
    </row>
    <row r="218" spans="1:35" ht="15.75" thickBot="1">
      <c r="A218" s="330"/>
      <c r="B218" s="334"/>
      <c r="C218" s="377"/>
      <c r="D218" s="368"/>
      <c r="E218" s="374"/>
      <c r="F218" s="369"/>
      <c r="G218" s="330"/>
      <c r="H218" s="319"/>
      <c r="I218" s="321"/>
      <c r="J218" s="351"/>
      <c r="K218" s="352"/>
      <c r="L218" s="351"/>
      <c r="M218" s="357"/>
      <c r="N218" s="84"/>
      <c r="O218" s="357"/>
      <c r="P218" s="352"/>
      <c r="Q218" s="351"/>
      <c r="R218" s="352"/>
      <c r="S218" s="29"/>
      <c r="T218" s="78"/>
      <c r="U218" s="78"/>
      <c r="V218" s="59"/>
      <c r="W218" s="92"/>
      <c r="X218" s="351"/>
      <c r="Y218" s="357"/>
      <c r="Z218" s="352"/>
      <c r="AA218" s="351"/>
      <c r="AB218" s="352"/>
      <c r="AC218" s="319"/>
      <c r="AD218" s="320"/>
      <c r="AE218" s="320"/>
      <c r="AF218" s="320"/>
      <c r="AG218" s="320"/>
      <c r="AH218" s="84"/>
      <c r="AI218" s="371"/>
    </row>
    <row r="219" spans="1:35" ht="12.75" customHeight="1">
      <c r="A219" s="329" t="s">
        <v>55</v>
      </c>
      <c r="B219" s="390" t="s">
        <v>123</v>
      </c>
      <c r="C219" s="375" t="s">
        <v>97</v>
      </c>
      <c r="D219" s="364" t="s">
        <v>5</v>
      </c>
      <c r="E219" s="372"/>
      <c r="F219" s="365"/>
      <c r="G219" s="329">
        <v>9644</v>
      </c>
      <c r="H219" s="324"/>
      <c r="I219" s="326"/>
      <c r="J219" s="346">
        <f>G219*34%</f>
        <v>3278.96</v>
      </c>
      <c r="K219" s="348"/>
      <c r="L219" s="346">
        <f>G219*0.44%</f>
        <v>42.433600000000006</v>
      </c>
      <c r="M219" s="355"/>
      <c r="N219" s="52">
        <f>G219*1.5%</f>
        <v>144.66</v>
      </c>
      <c r="O219" s="355">
        <f>G219*O10</f>
        <v>10743.416000000001</v>
      </c>
      <c r="P219" s="348"/>
      <c r="Q219" s="346">
        <f>G219+J219+L219+N219+O219</f>
        <v>23853.4696</v>
      </c>
      <c r="R219" s="348"/>
      <c r="S219" s="102">
        <v>0</v>
      </c>
      <c r="T219" s="81"/>
      <c r="U219" s="81"/>
      <c r="V219" s="52">
        <f>Q219*S219</f>
        <v>0</v>
      </c>
      <c r="W219" s="19">
        <f>Q219+V219</f>
        <v>23853.4696</v>
      </c>
      <c r="X219" s="346">
        <f>W219</f>
        <v>23853.4696</v>
      </c>
      <c r="Y219" s="347"/>
      <c r="Z219" s="348"/>
      <c r="AA219" s="346">
        <v>6821</v>
      </c>
      <c r="AB219" s="347"/>
      <c r="AC219" s="347"/>
      <c r="AD219" s="348"/>
      <c r="AE219" s="349">
        <f>X219*20%</f>
        <v>4770.693920000001</v>
      </c>
      <c r="AF219" s="350"/>
      <c r="AG219" s="346">
        <v>21620</v>
      </c>
      <c r="AH219" s="348"/>
      <c r="AI219" s="371"/>
    </row>
    <row r="220" spans="1:35" ht="12.75" customHeight="1">
      <c r="A220" s="331"/>
      <c r="B220" s="391"/>
      <c r="C220" s="376"/>
      <c r="D220" s="366"/>
      <c r="E220" s="378"/>
      <c r="F220" s="367"/>
      <c r="G220" s="331"/>
      <c r="H220" s="346"/>
      <c r="I220" s="348"/>
      <c r="J220" s="346"/>
      <c r="K220" s="348"/>
      <c r="L220" s="346"/>
      <c r="M220" s="355"/>
      <c r="N220" s="52"/>
      <c r="O220" s="355"/>
      <c r="P220" s="348"/>
      <c r="Q220" s="346"/>
      <c r="R220" s="348"/>
      <c r="S220" s="80"/>
      <c r="T220" s="81"/>
      <c r="U220" s="81"/>
      <c r="V220" s="52"/>
      <c r="W220" s="19"/>
      <c r="X220" s="346"/>
      <c r="Y220" s="347"/>
      <c r="Z220" s="348"/>
      <c r="AA220" s="346"/>
      <c r="AB220" s="347"/>
      <c r="AC220" s="347"/>
      <c r="AD220" s="348"/>
      <c r="AE220" s="349"/>
      <c r="AF220" s="350"/>
      <c r="AG220" s="346"/>
      <c r="AH220" s="348"/>
      <c r="AI220" s="371"/>
    </row>
    <row r="221" spans="1:35" ht="12.75" customHeight="1">
      <c r="A221" s="331"/>
      <c r="B221" s="391"/>
      <c r="C221" s="376"/>
      <c r="D221" s="366"/>
      <c r="E221" s="378"/>
      <c r="F221" s="367"/>
      <c r="G221" s="331"/>
      <c r="H221" s="346"/>
      <c r="I221" s="348"/>
      <c r="J221" s="346"/>
      <c r="K221" s="348"/>
      <c r="L221" s="346"/>
      <c r="M221" s="355"/>
      <c r="N221" s="52"/>
      <c r="O221" s="355"/>
      <c r="P221" s="348"/>
      <c r="Q221" s="346"/>
      <c r="R221" s="348"/>
      <c r="S221" s="80"/>
      <c r="T221" s="81"/>
      <c r="U221" s="81"/>
      <c r="V221" s="52"/>
      <c r="W221" s="19"/>
      <c r="X221" s="346"/>
      <c r="Y221" s="347"/>
      <c r="Z221" s="348"/>
      <c r="AA221" s="346"/>
      <c r="AB221" s="347"/>
      <c r="AC221" s="347"/>
      <c r="AD221" s="348"/>
      <c r="AE221" s="349"/>
      <c r="AF221" s="350"/>
      <c r="AG221" s="346"/>
      <c r="AH221" s="348"/>
      <c r="AI221" s="371"/>
    </row>
    <row r="222" spans="1:35" ht="13.5" customHeight="1" thickBot="1">
      <c r="A222" s="331"/>
      <c r="B222" s="391"/>
      <c r="C222" s="376"/>
      <c r="D222" s="366"/>
      <c r="E222" s="373"/>
      <c r="F222" s="367"/>
      <c r="G222" s="331"/>
      <c r="H222" s="346"/>
      <c r="I222" s="348"/>
      <c r="J222" s="346"/>
      <c r="K222" s="348"/>
      <c r="L222" s="346"/>
      <c r="M222" s="355"/>
      <c r="N222" s="52"/>
      <c r="O222" s="355"/>
      <c r="P222" s="348"/>
      <c r="Q222" s="346"/>
      <c r="R222" s="348"/>
      <c r="S222" s="80"/>
      <c r="T222" s="81"/>
      <c r="U222" s="81"/>
      <c r="V222" s="52"/>
      <c r="W222" s="19"/>
      <c r="X222" s="346"/>
      <c r="Y222" s="347"/>
      <c r="Z222" s="348"/>
      <c r="AA222" s="346"/>
      <c r="AB222" s="347"/>
      <c r="AC222" s="347"/>
      <c r="AD222" s="348"/>
      <c r="AE222" s="349"/>
      <c r="AF222" s="350"/>
      <c r="AG222" s="346"/>
      <c r="AH222" s="348"/>
      <c r="AI222" s="371"/>
    </row>
    <row r="223" spans="1:35" ht="15">
      <c r="A223" s="331"/>
      <c r="B223" s="391"/>
      <c r="C223" s="376"/>
      <c r="D223" s="364" t="s">
        <v>98</v>
      </c>
      <c r="E223" s="372"/>
      <c r="F223" s="365"/>
      <c r="G223" s="329">
        <v>8969</v>
      </c>
      <c r="H223" s="324"/>
      <c r="I223" s="326"/>
      <c r="J223" s="324"/>
      <c r="K223" s="326"/>
      <c r="L223" s="324"/>
      <c r="M223" s="325"/>
      <c r="N223" s="58"/>
      <c r="O223" s="325"/>
      <c r="P223" s="326"/>
      <c r="Q223" s="324"/>
      <c r="R223" s="326"/>
      <c r="S223" s="27"/>
      <c r="T223" s="79"/>
      <c r="U223" s="79"/>
      <c r="V223" s="58"/>
      <c r="W223" s="28"/>
      <c r="X223" s="324"/>
      <c r="Y223" s="325"/>
      <c r="Z223" s="326"/>
      <c r="AA223" s="327"/>
      <c r="AB223" s="328"/>
      <c r="AC223" s="327"/>
      <c r="AD223" s="438"/>
      <c r="AE223" s="438"/>
      <c r="AF223" s="438"/>
      <c r="AG223" s="328"/>
      <c r="AH223" s="58"/>
      <c r="AI223" s="371"/>
    </row>
    <row r="224" spans="1:35" ht="15" customHeight="1">
      <c r="A224" s="331"/>
      <c r="B224" s="391"/>
      <c r="C224" s="376"/>
      <c r="D224" s="366"/>
      <c r="E224" s="373"/>
      <c r="F224" s="367"/>
      <c r="G224" s="331"/>
      <c r="H224" s="346"/>
      <c r="I224" s="348"/>
      <c r="J224" s="346">
        <f>G223*34%</f>
        <v>3049.46</v>
      </c>
      <c r="K224" s="348"/>
      <c r="L224" s="346">
        <f>G223*0.44%</f>
        <v>39.4636</v>
      </c>
      <c r="M224" s="355"/>
      <c r="N224" s="52">
        <f>G223*1.5%</f>
        <v>134.535</v>
      </c>
      <c r="O224" s="355">
        <f>G223*O10</f>
        <v>9991.466</v>
      </c>
      <c r="P224" s="348"/>
      <c r="Q224" s="346">
        <f>G223+J224+L224+N224+O224</f>
        <v>22183.9246</v>
      </c>
      <c r="R224" s="348"/>
      <c r="S224" s="102">
        <v>0</v>
      </c>
      <c r="T224" s="81"/>
      <c r="U224" s="81"/>
      <c r="V224" s="52">
        <f>Q224*S224</f>
        <v>0</v>
      </c>
      <c r="W224" s="19">
        <f>Q224+V224</f>
        <v>22183.9246</v>
      </c>
      <c r="X224" s="346">
        <f>W224</f>
        <v>22183.9246</v>
      </c>
      <c r="Y224" s="355"/>
      <c r="Z224" s="348"/>
      <c r="AA224" s="346">
        <v>6821</v>
      </c>
      <c r="AB224" s="355"/>
      <c r="AC224" s="355"/>
      <c r="AD224" s="348"/>
      <c r="AE224" s="349">
        <f>X224*20%</f>
        <v>4436.78492</v>
      </c>
      <c r="AF224" s="359"/>
      <c r="AG224" s="360">
        <v>16620</v>
      </c>
      <c r="AH224" s="361"/>
      <c r="AI224" s="434"/>
    </row>
    <row r="225" spans="1:35" ht="15">
      <c r="A225" s="331"/>
      <c r="B225" s="391"/>
      <c r="C225" s="376"/>
      <c r="D225" s="366"/>
      <c r="E225" s="373"/>
      <c r="F225" s="367"/>
      <c r="G225" s="331"/>
      <c r="H225" s="346"/>
      <c r="I225" s="348"/>
      <c r="J225" s="353"/>
      <c r="K225" s="356"/>
      <c r="L225" s="353"/>
      <c r="M225" s="354"/>
      <c r="N225" s="83"/>
      <c r="O225" s="354"/>
      <c r="P225" s="356"/>
      <c r="Q225" s="353"/>
      <c r="R225" s="356"/>
      <c r="S225" s="80"/>
      <c r="T225" s="81"/>
      <c r="U225" s="81"/>
      <c r="V225" s="52"/>
      <c r="W225" s="90"/>
      <c r="X225" s="353"/>
      <c r="Y225" s="354"/>
      <c r="Z225" s="356"/>
      <c r="AA225" s="353"/>
      <c r="AB225" s="356"/>
      <c r="AC225" s="349"/>
      <c r="AD225" s="358"/>
      <c r="AE225" s="358"/>
      <c r="AF225" s="358"/>
      <c r="AG225" s="358"/>
      <c r="AH225" s="83"/>
      <c r="AI225" s="371"/>
    </row>
    <row r="226" spans="1:35" ht="12.75" customHeight="1" thickBot="1">
      <c r="A226" s="331"/>
      <c r="B226" s="391"/>
      <c r="C226" s="376"/>
      <c r="D226" s="366"/>
      <c r="E226" s="373"/>
      <c r="F226" s="367"/>
      <c r="G226" s="331"/>
      <c r="H226" s="346"/>
      <c r="I226" s="348"/>
      <c r="J226" s="353"/>
      <c r="K226" s="356"/>
      <c r="L226" s="353"/>
      <c r="M226" s="354"/>
      <c r="N226" s="83"/>
      <c r="O226" s="354"/>
      <c r="P226" s="356"/>
      <c r="Q226" s="353"/>
      <c r="R226" s="356"/>
      <c r="S226" s="29"/>
      <c r="T226" s="78"/>
      <c r="U226" s="78"/>
      <c r="V226" s="59"/>
      <c r="W226" s="90"/>
      <c r="X226" s="353"/>
      <c r="Y226" s="354"/>
      <c r="Z226" s="356"/>
      <c r="AA226" s="353"/>
      <c r="AB226" s="356"/>
      <c r="AC226" s="99"/>
      <c r="AD226" s="99"/>
      <c r="AE226" s="99"/>
      <c r="AF226" s="99"/>
      <c r="AG226" s="99"/>
      <c r="AH226" s="84"/>
      <c r="AI226" s="371"/>
    </row>
    <row r="227" spans="1:35" ht="15.75" hidden="1" thickBot="1">
      <c r="A227" s="330"/>
      <c r="B227" s="392"/>
      <c r="C227" s="377"/>
      <c r="D227" s="368"/>
      <c r="E227" s="374"/>
      <c r="F227" s="369"/>
      <c r="G227" s="92"/>
      <c r="H227" s="319"/>
      <c r="I227" s="321"/>
      <c r="J227" s="351"/>
      <c r="K227" s="352"/>
      <c r="L227" s="351"/>
      <c r="M227" s="357"/>
      <c r="N227" s="84"/>
      <c r="O227" s="357"/>
      <c r="P227" s="352"/>
      <c r="Q227" s="351"/>
      <c r="R227" s="352"/>
      <c r="S227" s="80"/>
      <c r="T227" s="81"/>
      <c r="U227" s="81"/>
      <c r="V227" s="52"/>
      <c r="W227" s="92"/>
      <c r="X227" s="351"/>
      <c r="Y227" s="357"/>
      <c r="Z227" s="352"/>
      <c r="AA227" s="351"/>
      <c r="AB227" s="352"/>
      <c r="AC227" s="319"/>
      <c r="AD227" s="320"/>
      <c r="AE227" s="320"/>
      <c r="AF227" s="320"/>
      <c r="AG227" s="321"/>
      <c r="AH227" s="92"/>
      <c r="AI227" s="371"/>
    </row>
    <row r="228" spans="1:35" ht="65.25" customHeight="1">
      <c r="A228" s="329" t="s">
        <v>57</v>
      </c>
      <c r="B228" s="332" t="s">
        <v>58</v>
      </c>
      <c r="C228" s="375" t="s">
        <v>97</v>
      </c>
      <c r="D228" s="364" t="s">
        <v>5</v>
      </c>
      <c r="E228" s="372"/>
      <c r="F228" s="365"/>
      <c r="G228" s="329">
        <v>3375</v>
      </c>
      <c r="H228" s="324"/>
      <c r="I228" s="326"/>
      <c r="J228" s="324">
        <f>G228*34%</f>
        <v>1147.5</v>
      </c>
      <c r="K228" s="326"/>
      <c r="L228" s="324">
        <f>G228*0.44%</f>
        <v>14.850000000000001</v>
      </c>
      <c r="M228" s="325"/>
      <c r="N228" s="58">
        <f>G228*1.5%</f>
        <v>50.625</v>
      </c>
      <c r="O228" s="325">
        <f>G228*O10</f>
        <v>3759.7500000000005</v>
      </c>
      <c r="P228" s="326"/>
      <c r="Q228" s="324">
        <f>G228+J228+L228+N228+O228</f>
        <v>8347.725</v>
      </c>
      <c r="R228" s="326"/>
      <c r="S228" s="102">
        <v>0</v>
      </c>
      <c r="T228" s="81"/>
      <c r="U228" s="81"/>
      <c r="V228" s="52">
        <f>Q228*S228</f>
        <v>0</v>
      </c>
      <c r="W228" s="28">
        <f>Q228+V228</f>
        <v>8347.725</v>
      </c>
      <c r="X228" s="324">
        <f>W228</f>
        <v>8347.725</v>
      </c>
      <c r="Y228" s="325"/>
      <c r="Z228" s="326"/>
      <c r="AA228" s="324">
        <v>6821</v>
      </c>
      <c r="AB228" s="325"/>
      <c r="AC228" s="325"/>
      <c r="AD228" s="326"/>
      <c r="AE228" s="327">
        <f>X228*20%</f>
        <v>1669.545</v>
      </c>
      <c r="AF228" s="328"/>
      <c r="AG228" s="324">
        <v>7020</v>
      </c>
      <c r="AH228" s="326"/>
      <c r="AI228" s="371"/>
    </row>
    <row r="229" spans="1:35" ht="0.75" customHeight="1" thickBot="1">
      <c r="A229" s="331"/>
      <c r="B229" s="333"/>
      <c r="C229" s="376"/>
      <c r="D229" s="366"/>
      <c r="E229" s="373"/>
      <c r="F229" s="367"/>
      <c r="G229" s="331"/>
      <c r="H229" s="346"/>
      <c r="I229" s="348"/>
      <c r="J229" s="346"/>
      <c r="K229" s="348"/>
      <c r="L229" s="346"/>
      <c r="M229" s="355"/>
      <c r="N229" s="52"/>
      <c r="O229" s="355"/>
      <c r="P229" s="348"/>
      <c r="Q229" s="346"/>
      <c r="R229" s="348"/>
      <c r="S229" s="80"/>
      <c r="T229" s="81"/>
      <c r="U229" s="81"/>
      <c r="V229" s="52"/>
      <c r="W229" s="19"/>
      <c r="X229" s="346"/>
      <c r="Y229" s="355"/>
      <c r="Z229" s="348"/>
      <c r="AA229" s="346"/>
      <c r="AB229" s="355"/>
      <c r="AC229" s="355"/>
      <c r="AD229" s="348"/>
      <c r="AE229" s="349"/>
      <c r="AF229" s="350"/>
      <c r="AG229" s="346"/>
      <c r="AH229" s="348"/>
      <c r="AI229" s="371"/>
    </row>
    <row r="230" spans="1:35" ht="12.75" customHeight="1" hidden="1" thickBot="1">
      <c r="A230" s="331"/>
      <c r="B230" s="333"/>
      <c r="C230" s="376"/>
      <c r="D230" s="366"/>
      <c r="E230" s="373"/>
      <c r="F230" s="367"/>
      <c r="G230" s="331"/>
      <c r="H230" s="346"/>
      <c r="I230" s="348"/>
      <c r="J230" s="346"/>
      <c r="K230" s="348"/>
      <c r="L230" s="346"/>
      <c r="M230" s="355"/>
      <c r="N230" s="52"/>
      <c r="O230" s="355"/>
      <c r="P230" s="348"/>
      <c r="Q230" s="346"/>
      <c r="R230" s="348"/>
      <c r="S230" s="80"/>
      <c r="T230" s="81"/>
      <c r="U230" s="81"/>
      <c r="V230" s="52"/>
      <c r="W230" s="19"/>
      <c r="X230" s="346"/>
      <c r="Y230" s="355"/>
      <c r="Z230" s="348"/>
      <c r="AA230" s="346"/>
      <c r="AB230" s="355"/>
      <c r="AC230" s="355"/>
      <c r="AD230" s="348"/>
      <c r="AE230" s="349"/>
      <c r="AF230" s="350"/>
      <c r="AG230" s="346"/>
      <c r="AH230" s="348"/>
      <c r="AI230" s="371"/>
    </row>
    <row r="231" spans="1:35" ht="13.5" customHeight="1" hidden="1" thickBot="1">
      <c r="A231" s="331"/>
      <c r="B231" s="333"/>
      <c r="C231" s="376"/>
      <c r="D231" s="368"/>
      <c r="E231" s="374"/>
      <c r="F231" s="369"/>
      <c r="G231" s="330"/>
      <c r="H231" s="319"/>
      <c r="I231" s="321"/>
      <c r="J231" s="319"/>
      <c r="K231" s="321"/>
      <c r="L231" s="319"/>
      <c r="M231" s="320"/>
      <c r="N231" s="59"/>
      <c r="O231" s="320"/>
      <c r="P231" s="321"/>
      <c r="Q231" s="319"/>
      <c r="R231" s="321"/>
      <c r="S231" s="80"/>
      <c r="T231" s="81"/>
      <c r="U231" s="81"/>
      <c r="V231" s="52"/>
      <c r="W231" s="20"/>
      <c r="X231" s="346"/>
      <c r="Y231" s="355"/>
      <c r="Z231" s="348"/>
      <c r="AA231" s="346"/>
      <c r="AB231" s="355"/>
      <c r="AC231" s="355"/>
      <c r="AD231" s="348"/>
      <c r="AE231" s="349"/>
      <c r="AF231" s="350"/>
      <c r="AG231" s="346"/>
      <c r="AH231" s="348"/>
      <c r="AI231" s="371"/>
    </row>
    <row r="232" spans="1:35" ht="15">
      <c r="A232" s="331"/>
      <c r="B232" s="333"/>
      <c r="C232" s="376"/>
      <c r="D232" s="364" t="s">
        <v>98</v>
      </c>
      <c r="E232" s="372"/>
      <c r="F232" s="365"/>
      <c r="G232" s="329">
        <v>2990</v>
      </c>
      <c r="H232" s="324"/>
      <c r="I232" s="326"/>
      <c r="J232" s="324">
        <f>G232*34%</f>
        <v>1016.6</v>
      </c>
      <c r="K232" s="28"/>
      <c r="L232" s="324">
        <f>G232*0.44%</f>
        <v>13.156</v>
      </c>
      <c r="M232" s="326"/>
      <c r="N232" s="329">
        <f>G232*1.5%</f>
        <v>44.85</v>
      </c>
      <c r="O232" s="324">
        <f>G232*O10</f>
        <v>3330.86</v>
      </c>
      <c r="P232" s="326"/>
      <c r="Q232" s="324">
        <f>G232+J232+L232+N232+O232</f>
        <v>7395.466</v>
      </c>
      <c r="R232" s="326"/>
      <c r="S232" s="370">
        <v>0</v>
      </c>
      <c r="T232" s="79"/>
      <c r="U232" s="79"/>
      <c r="V232" s="329">
        <f>Q232*S232</f>
        <v>0</v>
      </c>
      <c r="W232" s="329">
        <f>Q232+V232</f>
        <v>7395.466</v>
      </c>
      <c r="X232" s="324">
        <f>W232</f>
        <v>7395.466</v>
      </c>
      <c r="Y232" s="325"/>
      <c r="Z232" s="326"/>
      <c r="AA232" s="95"/>
      <c r="AB232" s="104"/>
      <c r="AC232" s="79"/>
      <c r="AD232" s="79"/>
      <c r="AE232" s="79"/>
      <c r="AF232" s="329">
        <f>X232*20%</f>
        <v>1479.0932000000003</v>
      </c>
      <c r="AG232" s="79"/>
      <c r="AH232" s="329">
        <v>5870</v>
      </c>
      <c r="AI232" s="434"/>
    </row>
    <row r="233" spans="1:35" ht="15" customHeight="1">
      <c r="A233" s="331"/>
      <c r="B233" s="333"/>
      <c r="C233" s="376"/>
      <c r="D233" s="366"/>
      <c r="E233" s="373"/>
      <c r="F233" s="367"/>
      <c r="G233" s="331"/>
      <c r="H233" s="346"/>
      <c r="I233" s="348"/>
      <c r="J233" s="346"/>
      <c r="K233" s="19"/>
      <c r="L233" s="346"/>
      <c r="M233" s="348"/>
      <c r="N233" s="331"/>
      <c r="O233" s="346"/>
      <c r="P233" s="348"/>
      <c r="Q233" s="346"/>
      <c r="R233" s="348"/>
      <c r="S233" s="346"/>
      <c r="T233" s="81"/>
      <c r="U233" s="81"/>
      <c r="V233" s="331"/>
      <c r="W233" s="331"/>
      <c r="X233" s="346"/>
      <c r="Y233" s="355"/>
      <c r="Z233" s="348"/>
      <c r="AA233" s="80">
        <v>6821</v>
      </c>
      <c r="AB233" s="81"/>
      <c r="AC233" s="81"/>
      <c r="AD233" s="81"/>
      <c r="AE233" s="87">
        <f>X232*20%</f>
        <v>1479.0932000000003</v>
      </c>
      <c r="AF233" s="331"/>
      <c r="AG233" s="81">
        <f>X232+AE233</f>
        <v>8874.5592</v>
      </c>
      <c r="AH233" s="331"/>
      <c r="AI233" s="434"/>
    </row>
    <row r="234" spans="1:35" ht="15" customHeight="1" thickBot="1">
      <c r="A234" s="331"/>
      <c r="B234" s="333"/>
      <c r="C234" s="376"/>
      <c r="D234" s="366"/>
      <c r="E234" s="373"/>
      <c r="F234" s="367"/>
      <c r="G234" s="331"/>
      <c r="H234" s="346"/>
      <c r="I234" s="348"/>
      <c r="J234" s="346"/>
      <c r="K234" s="90"/>
      <c r="L234" s="346"/>
      <c r="M234" s="348"/>
      <c r="N234" s="331"/>
      <c r="O234" s="346"/>
      <c r="P234" s="348"/>
      <c r="Q234" s="346"/>
      <c r="R234" s="348"/>
      <c r="S234" s="346"/>
      <c r="T234" s="81"/>
      <c r="U234" s="81"/>
      <c r="V234" s="331"/>
      <c r="W234" s="331"/>
      <c r="X234" s="346"/>
      <c r="Y234" s="355"/>
      <c r="Z234" s="348"/>
      <c r="AA234" s="89"/>
      <c r="AB234" s="97"/>
      <c r="AC234" s="99"/>
      <c r="AD234" s="99"/>
      <c r="AE234" s="87"/>
      <c r="AF234" s="331"/>
      <c r="AG234" s="81"/>
      <c r="AH234" s="331"/>
      <c r="AI234" s="434"/>
    </row>
    <row r="235" spans="1:35" ht="13.5" customHeight="1" hidden="1" thickBot="1">
      <c r="A235" s="330"/>
      <c r="B235" s="334"/>
      <c r="C235" s="377"/>
      <c r="D235" s="368"/>
      <c r="E235" s="374"/>
      <c r="F235" s="369"/>
      <c r="G235" s="330"/>
      <c r="H235" s="319"/>
      <c r="I235" s="321"/>
      <c r="J235" s="319"/>
      <c r="K235" s="92"/>
      <c r="L235" s="319"/>
      <c r="M235" s="321"/>
      <c r="N235" s="330"/>
      <c r="O235" s="319"/>
      <c r="P235" s="321"/>
      <c r="Q235" s="319"/>
      <c r="R235" s="321"/>
      <c r="S235" s="319"/>
      <c r="T235" s="78"/>
      <c r="U235" s="78"/>
      <c r="V235" s="330"/>
      <c r="W235" s="330"/>
      <c r="X235" s="319"/>
      <c r="Y235" s="320"/>
      <c r="Z235" s="321"/>
      <c r="AA235" s="91"/>
      <c r="AB235" s="93"/>
      <c r="AC235" s="78"/>
      <c r="AD235" s="78"/>
      <c r="AE235" s="88"/>
      <c r="AF235" s="330"/>
      <c r="AG235" s="78"/>
      <c r="AH235" s="330"/>
      <c r="AI235" s="434"/>
    </row>
    <row r="236" spans="1:35" ht="33" customHeight="1">
      <c r="A236" s="329" t="s">
        <v>59</v>
      </c>
      <c r="B236" s="332" t="s">
        <v>60</v>
      </c>
      <c r="C236" s="375" t="s">
        <v>97</v>
      </c>
      <c r="D236" s="364" t="s">
        <v>5</v>
      </c>
      <c r="E236" s="372"/>
      <c r="F236" s="365"/>
      <c r="G236" s="329">
        <v>1929</v>
      </c>
      <c r="H236" s="324"/>
      <c r="I236" s="326"/>
      <c r="J236" s="324">
        <f>G236*34%</f>
        <v>655.86</v>
      </c>
      <c r="K236" s="326"/>
      <c r="L236" s="324">
        <f>G236*0.44%</f>
        <v>8.4876</v>
      </c>
      <c r="M236" s="325"/>
      <c r="N236" s="58">
        <f>G236*1.5%</f>
        <v>28.935</v>
      </c>
      <c r="O236" s="325">
        <f>G236*O10</f>
        <v>2148.9060000000004</v>
      </c>
      <c r="P236" s="326"/>
      <c r="Q236" s="324">
        <f>G236+J236+L236+N236+O236</f>
        <v>4771.1886</v>
      </c>
      <c r="R236" s="326"/>
      <c r="S236" s="96">
        <v>0</v>
      </c>
      <c r="T236" s="79"/>
      <c r="U236" s="79"/>
      <c r="V236" s="58">
        <f>Q236*S236</f>
        <v>0</v>
      </c>
      <c r="W236" s="28">
        <f>Q236+V236</f>
        <v>4771.1886</v>
      </c>
      <c r="X236" s="324">
        <f>W236</f>
        <v>4771.1886</v>
      </c>
      <c r="Y236" s="325"/>
      <c r="Z236" s="326"/>
      <c r="AA236" s="324">
        <v>6821</v>
      </c>
      <c r="AB236" s="325"/>
      <c r="AC236" s="325"/>
      <c r="AD236" s="326"/>
      <c r="AE236" s="327">
        <f>X236*20%</f>
        <v>954.2377200000001</v>
      </c>
      <c r="AF236" s="328"/>
      <c r="AG236" s="324">
        <v>3720</v>
      </c>
      <c r="AH236" s="326"/>
      <c r="AI236" s="434"/>
    </row>
    <row r="237" spans="1:35" ht="12.75" customHeight="1">
      <c r="A237" s="331"/>
      <c r="B237" s="333"/>
      <c r="C237" s="376"/>
      <c r="D237" s="366"/>
      <c r="E237" s="373"/>
      <c r="F237" s="367"/>
      <c r="G237" s="331"/>
      <c r="H237" s="346"/>
      <c r="I237" s="348"/>
      <c r="J237" s="346"/>
      <c r="K237" s="348"/>
      <c r="L237" s="346"/>
      <c r="M237" s="355"/>
      <c r="N237" s="52"/>
      <c r="O237" s="355"/>
      <c r="P237" s="348"/>
      <c r="Q237" s="346"/>
      <c r="R237" s="348"/>
      <c r="S237" s="80"/>
      <c r="T237" s="81"/>
      <c r="U237" s="81"/>
      <c r="V237" s="52"/>
      <c r="W237" s="19"/>
      <c r="X237" s="346"/>
      <c r="Y237" s="355"/>
      <c r="Z237" s="348"/>
      <c r="AA237" s="346"/>
      <c r="AB237" s="355"/>
      <c r="AC237" s="355"/>
      <c r="AD237" s="348"/>
      <c r="AE237" s="349"/>
      <c r="AF237" s="350"/>
      <c r="AG237" s="346"/>
      <c r="AH237" s="348"/>
      <c r="AI237" s="434"/>
    </row>
    <row r="238" spans="1:35" ht="13.5" customHeight="1" thickBot="1">
      <c r="A238" s="331"/>
      <c r="B238" s="333"/>
      <c r="C238" s="376"/>
      <c r="D238" s="368"/>
      <c r="E238" s="374"/>
      <c r="F238" s="369"/>
      <c r="G238" s="330"/>
      <c r="H238" s="319"/>
      <c r="I238" s="321"/>
      <c r="J238" s="319"/>
      <c r="K238" s="321"/>
      <c r="L238" s="319"/>
      <c r="M238" s="320"/>
      <c r="N238" s="59"/>
      <c r="O238" s="320"/>
      <c r="P238" s="321"/>
      <c r="Q238" s="319"/>
      <c r="R238" s="321"/>
      <c r="S238" s="29"/>
      <c r="T238" s="78"/>
      <c r="U238" s="78"/>
      <c r="V238" s="59"/>
      <c r="W238" s="20"/>
      <c r="X238" s="319"/>
      <c r="Y238" s="320"/>
      <c r="Z238" s="321"/>
      <c r="AA238" s="319"/>
      <c r="AB238" s="320"/>
      <c r="AC238" s="320"/>
      <c r="AD238" s="321"/>
      <c r="AE238" s="322"/>
      <c r="AF238" s="323"/>
      <c r="AG238" s="319"/>
      <c r="AH238" s="321"/>
      <c r="AI238" s="434"/>
    </row>
    <row r="239" spans="1:35" ht="15">
      <c r="A239" s="331"/>
      <c r="B239" s="333"/>
      <c r="C239" s="376"/>
      <c r="D239" s="364" t="s">
        <v>98</v>
      </c>
      <c r="E239" s="372"/>
      <c r="F239" s="365"/>
      <c r="G239" s="329">
        <v>1736</v>
      </c>
      <c r="H239" s="324"/>
      <c r="I239" s="326"/>
      <c r="J239" s="324">
        <f>G239*34%</f>
        <v>590.24</v>
      </c>
      <c r="K239" s="386"/>
      <c r="L239" s="324">
        <f>G239*0.44%</f>
        <v>7.638400000000001</v>
      </c>
      <c r="M239" s="386"/>
      <c r="N239" s="329">
        <f>G239*1.5%</f>
        <v>26.04</v>
      </c>
      <c r="O239" s="324">
        <f>G239*O10</f>
        <v>1933.9040000000002</v>
      </c>
      <c r="P239" s="386"/>
      <c r="Q239" s="324">
        <f>G239+J239+L239+N239+O239</f>
        <v>4293.8224</v>
      </c>
      <c r="R239" s="386"/>
      <c r="S239" s="370">
        <v>0</v>
      </c>
      <c r="T239" s="79"/>
      <c r="U239" s="79"/>
      <c r="V239" s="329">
        <f>Q239*S239</f>
        <v>0</v>
      </c>
      <c r="W239" s="329">
        <f>Q239+V239</f>
        <v>4293.8224</v>
      </c>
      <c r="X239" s="324">
        <f>W239</f>
        <v>4293.8224</v>
      </c>
      <c r="Y239" s="387"/>
      <c r="Z239" s="386"/>
      <c r="AA239" s="95"/>
      <c r="AB239" s="105"/>
      <c r="AC239" s="27"/>
      <c r="AD239" s="79"/>
      <c r="AE239" s="79"/>
      <c r="AF239" s="329">
        <f>X239*20%</f>
        <v>858.76448</v>
      </c>
      <c r="AG239" s="28"/>
      <c r="AH239" s="326">
        <v>3150</v>
      </c>
      <c r="AI239" s="371"/>
    </row>
    <row r="240" spans="1:35" ht="15" customHeight="1">
      <c r="A240" s="331"/>
      <c r="B240" s="333"/>
      <c r="C240" s="376"/>
      <c r="D240" s="366"/>
      <c r="E240" s="373"/>
      <c r="F240" s="367"/>
      <c r="G240" s="379"/>
      <c r="H240" s="346"/>
      <c r="I240" s="348"/>
      <c r="J240" s="353"/>
      <c r="K240" s="356"/>
      <c r="L240" s="353"/>
      <c r="M240" s="356"/>
      <c r="N240" s="379"/>
      <c r="O240" s="353"/>
      <c r="P240" s="356"/>
      <c r="Q240" s="353"/>
      <c r="R240" s="356"/>
      <c r="S240" s="353"/>
      <c r="T240" s="81"/>
      <c r="U240" s="81"/>
      <c r="V240" s="379"/>
      <c r="W240" s="379"/>
      <c r="X240" s="353"/>
      <c r="Y240" s="388"/>
      <c r="Z240" s="356"/>
      <c r="AA240" s="80">
        <v>6821</v>
      </c>
      <c r="AB240" s="81"/>
      <c r="AC240" s="81"/>
      <c r="AD240" s="19"/>
      <c r="AE240" s="94">
        <f>X239*20%</f>
        <v>858.76448</v>
      </c>
      <c r="AF240" s="331"/>
      <c r="AG240" s="81">
        <f>X239+AE240</f>
        <v>5152.58688</v>
      </c>
      <c r="AH240" s="348"/>
      <c r="AI240" s="371"/>
    </row>
    <row r="241" spans="1:35" ht="18.75" customHeight="1" thickBot="1">
      <c r="A241" s="331"/>
      <c r="B241" s="333"/>
      <c r="C241" s="376"/>
      <c r="D241" s="366"/>
      <c r="E241" s="373"/>
      <c r="F241" s="367"/>
      <c r="G241" s="379"/>
      <c r="H241" s="346"/>
      <c r="I241" s="348"/>
      <c r="J241" s="353"/>
      <c r="K241" s="356"/>
      <c r="L241" s="353"/>
      <c r="M241" s="356"/>
      <c r="N241" s="379"/>
      <c r="O241" s="353"/>
      <c r="P241" s="356"/>
      <c r="Q241" s="353"/>
      <c r="R241" s="356"/>
      <c r="S241" s="351"/>
      <c r="T241" s="78"/>
      <c r="U241" s="78"/>
      <c r="V241" s="380"/>
      <c r="W241" s="379"/>
      <c r="X241" s="353"/>
      <c r="Y241" s="388"/>
      <c r="Z241" s="356"/>
      <c r="AA241" s="89"/>
      <c r="AB241" s="90"/>
      <c r="AC241" s="99"/>
      <c r="AD241" s="99"/>
      <c r="AE241" s="99"/>
      <c r="AF241" s="330"/>
      <c r="AG241" s="99"/>
      <c r="AH241" s="321"/>
      <c r="AI241" s="371"/>
    </row>
    <row r="242" spans="1:35" ht="15.75" hidden="1" thickBot="1">
      <c r="A242" s="330"/>
      <c r="B242" s="334"/>
      <c r="C242" s="377"/>
      <c r="D242" s="368"/>
      <c r="E242" s="374"/>
      <c r="F242" s="369"/>
      <c r="G242" s="92"/>
      <c r="H242" s="319"/>
      <c r="I242" s="321"/>
      <c r="J242" s="351"/>
      <c r="K242" s="352"/>
      <c r="L242" s="351"/>
      <c r="M242" s="357"/>
      <c r="N242" s="84"/>
      <c r="O242" s="357"/>
      <c r="P242" s="352"/>
      <c r="Q242" s="351"/>
      <c r="R242" s="352"/>
      <c r="S242" s="80"/>
      <c r="T242" s="81"/>
      <c r="U242" s="81"/>
      <c r="V242" s="52"/>
      <c r="W242" s="92"/>
      <c r="X242" s="351"/>
      <c r="Y242" s="357"/>
      <c r="Z242" s="352"/>
      <c r="AA242" s="351"/>
      <c r="AB242" s="352"/>
      <c r="AC242" s="319"/>
      <c r="AD242" s="320"/>
      <c r="AE242" s="320"/>
      <c r="AF242" s="320"/>
      <c r="AG242" s="321"/>
      <c r="AH242" s="92"/>
      <c r="AI242" s="371"/>
    </row>
    <row r="243" spans="1:35" ht="12.75" customHeight="1">
      <c r="A243" s="329" t="s">
        <v>61</v>
      </c>
      <c r="B243" s="332" t="s">
        <v>62</v>
      </c>
      <c r="C243" s="375" t="s">
        <v>97</v>
      </c>
      <c r="D243" s="364" t="s">
        <v>5</v>
      </c>
      <c r="E243" s="372"/>
      <c r="F243" s="365"/>
      <c r="G243" s="329">
        <v>9644</v>
      </c>
      <c r="H243" s="324"/>
      <c r="I243" s="326"/>
      <c r="J243" s="324">
        <f>G243*34%</f>
        <v>3278.96</v>
      </c>
      <c r="K243" s="326"/>
      <c r="L243" s="324">
        <f>G243*0.44%</f>
        <v>42.433600000000006</v>
      </c>
      <c r="M243" s="325"/>
      <c r="N243" s="58">
        <f>G243*1.5%</f>
        <v>144.66</v>
      </c>
      <c r="O243" s="325">
        <f>G243*O10</f>
        <v>10743.416000000001</v>
      </c>
      <c r="P243" s="326"/>
      <c r="Q243" s="324">
        <f>G243+J243+L243+N243+O243</f>
        <v>23853.4696</v>
      </c>
      <c r="R243" s="326"/>
      <c r="S243" s="102">
        <v>0</v>
      </c>
      <c r="T243" s="81"/>
      <c r="U243" s="81"/>
      <c r="V243" s="52">
        <f>Q243*S243</f>
        <v>0</v>
      </c>
      <c r="W243" s="329">
        <f>Q243+V243</f>
        <v>23853.4696</v>
      </c>
      <c r="X243" s="324">
        <f>W243</f>
        <v>23853.4696</v>
      </c>
      <c r="Y243" s="325"/>
      <c r="Z243" s="326"/>
      <c r="AA243" s="324">
        <v>6821</v>
      </c>
      <c r="AB243" s="325"/>
      <c r="AC243" s="325"/>
      <c r="AD243" s="326"/>
      <c r="AE243" s="327">
        <f>X243*20%</f>
        <v>4770.693920000001</v>
      </c>
      <c r="AF243" s="328"/>
      <c r="AG243" s="324">
        <v>21620</v>
      </c>
      <c r="AH243" s="326"/>
      <c r="AI243" s="371"/>
    </row>
    <row r="244" spans="1:35" ht="12.75" customHeight="1">
      <c r="A244" s="331"/>
      <c r="B244" s="333"/>
      <c r="C244" s="376"/>
      <c r="D244" s="366"/>
      <c r="E244" s="373"/>
      <c r="F244" s="367"/>
      <c r="G244" s="331"/>
      <c r="H244" s="346"/>
      <c r="I244" s="348"/>
      <c r="J244" s="346"/>
      <c r="K244" s="348"/>
      <c r="L244" s="346"/>
      <c r="M244" s="355"/>
      <c r="N244" s="52"/>
      <c r="O244" s="355"/>
      <c r="P244" s="348"/>
      <c r="Q244" s="346"/>
      <c r="R244" s="348"/>
      <c r="S244" s="80"/>
      <c r="T244" s="81"/>
      <c r="U244" s="81"/>
      <c r="V244" s="52"/>
      <c r="W244" s="331"/>
      <c r="X244" s="346"/>
      <c r="Y244" s="355"/>
      <c r="Z244" s="348"/>
      <c r="AA244" s="346"/>
      <c r="AB244" s="355"/>
      <c r="AC244" s="355"/>
      <c r="AD244" s="348"/>
      <c r="AE244" s="349"/>
      <c r="AF244" s="350"/>
      <c r="AG244" s="346"/>
      <c r="AH244" s="348"/>
      <c r="AI244" s="371"/>
    </row>
    <row r="245" spans="1:35" ht="12.75" customHeight="1">
      <c r="A245" s="331"/>
      <c r="B245" s="333"/>
      <c r="C245" s="376"/>
      <c r="D245" s="366"/>
      <c r="E245" s="373"/>
      <c r="F245" s="367"/>
      <c r="G245" s="331"/>
      <c r="H245" s="346"/>
      <c r="I245" s="348"/>
      <c r="J245" s="346"/>
      <c r="K245" s="348"/>
      <c r="L245" s="346"/>
      <c r="M245" s="355"/>
      <c r="N245" s="52"/>
      <c r="O245" s="355"/>
      <c r="P245" s="348"/>
      <c r="Q245" s="346"/>
      <c r="R245" s="348"/>
      <c r="S245" s="80"/>
      <c r="T245" s="81"/>
      <c r="U245" s="81"/>
      <c r="V245" s="52"/>
      <c r="W245" s="331"/>
      <c r="X245" s="346"/>
      <c r="Y245" s="355"/>
      <c r="Z245" s="348"/>
      <c r="AA245" s="346"/>
      <c r="AB245" s="355"/>
      <c r="AC245" s="355"/>
      <c r="AD245" s="348"/>
      <c r="AE245" s="349"/>
      <c r="AF245" s="350"/>
      <c r="AG245" s="346"/>
      <c r="AH245" s="348"/>
      <c r="AI245" s="371"/>
    </row>
    <row r="246" spans="1:35" ht="13.5" customHeight="1" thickBot="1">
      <c r="A246" s="331"/>
      <c r="B246" s="333"/>
      <c r="C246" s="376"/>
      <c r="D246" s="368"/>
      <c r="E246" s="374"/>
      <c r="F246" s="369"/>
      <c r="G246" s="330"/>
      <c r="H246" s="319"/>
      <c r="I246" s="321"/>
      <c r="J246" s="319"/>
      <c r="K246" s="321"/>
      <c r="L246" s="319"/>
      <c r="M246" s="320"/>
      <c r="N246" s="59"/>
      <c r="O246" s="320"/>
      <c r="P246" s="321"/>
      <c r="Q246" s="319"/>
      <c r="R246" s="321"/>
      <c r="S246" s="80"/>
      <c r="T246" s="81"/>
      <c r="U246" s="81"/>
      <c r="V246" s="52"/>
      <c r="W246" s="330"/>
      <c r="X246" s="319"/>
      <c r="Y246" s="320"/>
      <c r="Z246" s="321"/>
      <c r="AA246" s="346"/>
      <c r="AB246" s="355"/>
      <c r="AC246" s="355"/>
      <c r="AD246" s="348"/>
      <c r="AE246" s="349"/>
      <c r="AF246" s="350"/>
      <c r="AG246" s="346"/>
      <c r="AH246" s="348"/>
      <c r="AI246" s="371"/>
    </row>
    <row r="247" spans="1:35" ht="15">
      <c r="A247" s="331"/>
      <c r="B247" s="333"/>
      <c r="C247" s="376"/>
      <c r="D247" s="364" t="s">
        <v>98</v>
      </c>
      <c r="E247" s="372"/>
      <c r="F247" s="365"/>
      <c r="G247" s="329">
        <v>9162</v>
      </c>
      <c r="H247" s="324"/>
      <c r="I247" s="326"/>
      <c r="J247" s="324">
        <f>G247*34%</f>
        <v>3115.0800000000004</v>
      </c>
      <c r="K247" s="326"/>
      <c r="L247" s="324">
        <f>G247*0.44%</f>
        <v>40.3128</v>
      </c>
      <c r="M247" s="326"/>
      <c r="N247" s="329">
        <f>G247*1.5%</f>
        <v>137.43</v>
      </c>
      <c r="O247" s="324">
        <f>G247*O10</f>
        <v>10206.468</v>
      </c>
      <c r="P247" s="326"/>
      <c r="Q247" s="324">
        <f>G247+J247+L247+N247+O247</f>
        <v>22661.290800000002</v>
      </c>
      <c r="R247" s="326"/>
      <c r="S247" s="370">
        <v>0</v>
      </c>
      <c r="T247" s="79"/>
      <c r="U247" s="79"/>
      <c r="V247" s="329">
        <f>Q247*S247</f>
        <v>0</v>
      </c>
      <c r="W247" s="329">
        <f>Q247+V247</f>
        <v>22661.290800000002</v>
      </c>
      <c r="X247" s="324">
        <f>W247</f>
        <v>22661.290800000002</v>
      </c>
      <c r="Y247" s="325"/>
      <c r="Z247" s="326"/>
      <c r="AA247" s="82"/>
      <c r="AB247" s="86"/>
      <c r="AC247" s="86"/>
      <c r="AD247" s="86"/>
      <c r="AE247" s="86"/>
      <c r="AF247" s="438">
        <f>X247*20%</f>
        <v>4532.25816</v>
      </c>
      <c r="AG247" s="86"/>
      <c r="AH247" s="329">
        <v>17190</v>
      </c>
      <c r="AI247" s="434"/>
    </row>
    <row r="248" spans="1:35" ht="15" customHeight="1">
      <c r="A248" s="331"/>
      <c r="B248" s="333"/>
      <c r="C248" s="376"/>
      <c r="D248" s="366"/>
      <c r="E248" s="373"/>
      <c r="F248" s="367"/>
      <c r="G248" s="331"/>
      <c r="H248" s="346"/>
      <c r="I248" s="348"/>
      <c r="J248" s="346"/>
      <c r="K248" s="348"/>
      <c r="L248" s="346"/>
      <c r="M248" s="348"/>
      <c r="N248" s="331"/>
      <c r="O248" s="346"/>
      <c r="P248" s="348"/>
      <c r="Q248" s="346"/>
      <c r="R248" s="348"/>
      <c r="S248" s="346"/>
      <c r="T248" s="81"/>
      <c r="U248" s="81"/>
      <c r="V248" s="331"/>
      <c r="W248" s="331"/>
      <c r="X248" s="346"/>
      <c r="Y248" s="355"/>
      <c r="Z248" s="348"/>
      <c r="AA248" s="80">
        <v>6821</v>
      </c>
      <c r="AB248" s="81"/>
      <c r="AC248" s="81"/>
      <c r="AD248" s="81"/>
      <c r="AE248" s="87">
        <f>X247*20%</f>
        <v>4532.25816</v>
      </c>
      <c r="AF248" s="358"/>
      <c r="AG248" s="81">
        <f>X247+AE248</f>
        <v>27193.548960000004</v>
      </c>
      <c r="AH248" s="331"/>
      <c r="AI248" s="434"/>
    </row>
    <row r="249" spans="1:35" ht="15">
      <c r="A249" s="331"/>
      <c r="B249" s="333"/>
      <c r="C249" s="376"/>
      <c r="D249" s="366"/>
      <c r="E249" s="373"/>
      <c r="F249" s="367"/>
      <c r="G249" s="331"/>
      <c r="H249" s="346"/>
      <c r="I249" s="348"/>
      <c r="J249" s="346"/>
      <c r="K249" s="348"/>
      <c r="L249" s="346"/>
      <c r="M249" s="348"/>
      <c r="N249" s="331"/>
      <c r="O249" s="346"/>
      <c r="P249" s="348"/>
      <c r="Q249" s="346"/>
      <c r="R249" s="348"/>
      <c r="S249" s="346"/>
      <c r="T249" s="81"/>
      <c r="U249" s="81"/>
      <c r="V249" s="331"/>
      <c r="W249" s="331"/>
      <c r="X249" s="346"/>
      <c r="Y249" s="355"/>
      <c r="Z249" s="348"/>
      <c r="AA249" s="89"/>
      <c r="AB249" s="97"/>
      <c r="AC249" s="87"/>
      <c r="AD249" s="87"/>
      <c r="AE249" s="87"/>
      <c r="AF249" s="358"/>
      <c r="AG249" s="87"/>
      <c r="AH249" s="331"/>
      <c r="AI249" s="434"/>
    </row>
    <row r="250" spans="1:35" ht="15.75" thickBot="1">
      <c r="A250" s="330"/>
      <c r="B250" s="334"/>
      <c r="C250" s="377"/>
      <c r="D250" s="368"/>
      <c r="E250" s="374"/>
      <c r="F250" s="369"/>
      <c r="G250" s="330"/>
      <c r="H250" s="319"/>
      <c r="I250" s="321"/>
      <c r="J250" s="319"/>
      <c r="K250" s="321"/>
      <c r="L250" s="319"/>
      <c r="M250" s="321"/>
      <c r="N250" s="330"/>
      <c r="O250" s="319"/>
      <c r="P250" s="321"/>
      <c r="Q250" s="319"/>
      <c r="R250" s="321"/>
      <c r="S250" s="319"/>
      <c r="T250" s="78"/>
      <c r="U250" s="78"/>
      <c r="V250" s="330"/>
      <c r="W250" s="330"/>
      <c r="X250" s="319"/>
      <c r="Y250" s="320"/>
      <c r="Z250" s="321"/>
      <c r="AA250" s="91"/>
      <c r="AB250" s="93"/>
      <c r="AC250" s="93"/>
      <c r="AD250" s="93"/>
      <c r="AE250" s="93"/>
      <c r="AF250" s="463"/>
      <c r="AG250" s="93"/>
      <c r="AH250" s="330"/>
      <c r="AI250" s="434"/>
    </row>
    <row r="251" spans="1:35" ht="71.25" customHeight="1" thickBot="1">
      <c r="A251" s="329" t="s">
        <v>63</v>
      </c>
      <c r="B251" s="435" t="s">
        <v>64</v>
      </c>
      <c r="C251" s="439" t="s">
        <v>97</v>
      </c>
      <c r="D251" s="440"/>
      <c r="E251" s="441"/>
      <c r="F251" s="447" t="s">
        <v>5</v>
      </c>
      <c r="G251" s="331">
        <v>7715</v>
      </c>
      <c r="H251" s="346"/>
      <c r="I251" s="348"/>
      <c r="J251" s="346">
        <f aca="true" t="shared" si="18" ref="J251:J299">G251*34%</f>
        <v>2623.1000000000004</v>
      </c>
      <c r="K251" s="348"/>
      <c r="L251" s="346">
        <f aca="true" t="shared" si="19" ref="L251:L299">G251*0.44%</f>
        <v>33.946000000000005</v>
      </c>
      <c r="M251" s="355"/>
      <c r="N251" s="52">
        <f aca="true" t="shared" si="20" ref="N251:N299">G251*1.5%</f>
        <v>115.725</v>
      </c>
      <c r="O251" s="355">
        <f>G251*O10</f>
        <v>8594.51</v>
      </c>
      <c r="P251" s="348"/>
      <c r="Q251" s="346">
        <f aca="true" t="shared" si="21" ref="Q251:Q299">G251+J251+L251+N251+O251</f>
        <v>19082.281000000003</v>
      </c>
      <c r="R251" s="348"/>
      <c r="S251" s="102">
        <v>0</v>
      </c>
      <c r="T251" s="81"/>
      <c r="U251" s="81"/>
      <c r="V251" s="52">
        <f>Q251*S251</f>
        <v>0</v>
      </c>
      <c r="W251" s="19">
        <f>Q251+V251</f>
        <v>19082.281000000003</v>
      </c>
      <c r="X251" s="346">
        <f aca="true" t="shared" si="22" ref="X251:X299">W251</f>
        <v>19082.281000000003</v>
      </c>
      <c r="Y251" s="347"/>
      <c r="Z251" s="348"/>
      <c r="AA251" s="346">
        <v>6821</v>
      </c>
      <c r="AB251" s="347"/>
      <c r="AC251" s="347"/>
      <c r="AD251" s="348"/>
      <c r="AE251" s="322">
        <f aca="true" t="shared" si="23" ref="AE251:AE299">X251*20%</f>
        <v>3816.4562000000005</v>
      </c>
      <c r="AF251" s="323"/>
      <c r="AG251" s="319">
        <v>15900</v>
      </c>
      <c r="AH251" s="321"/>
      <c r="AI251" s="371"/>
    </row>
    <row r="252" spans="1:35" ht="12.75" customHeight="1" hidden="1">
      <c r="A252" s="331"/>
      <c r="B252" s="436"/>
      <c r="C252" s="442"/>
      <c r="D252" s="443"/>
      <c r="E252" s="441"/>
      <c r="F252" s="447"/>
      <c r="G252" s="331"/>
      <c r="H252" s="346"/>
      <c r="I252" s="348"/>
      <c r="J252" s="346">
        <f t="shared" si="18"/>
        <v>0</v>
      </c>
      <c r="K252" s="348"/>
      <c r="L252" s="346">
        <f t="shared" si="19"/>
        <v>0</v>
      </c>
      <c r="M252" s="355"/>
      <c r="N252" s="52">
        <f t="shared" si="20"/>
        <v>0</v>
      </c>
      <c r="O252" s="355">
        <f>G252*104.9%</f>
        <v>0</v>
      </c>
      <c r="P252" s="348"/>
      <c r="Q252" s="346">
        <f t="shared" si="21"/>
        <v>0</v>
      </c>
      <c r="R252" s="348"/>
      <c r="S252" s="80"/>
      <c r="T252" s="81"/>
      <c r="U252" s="81"/>
      <c r="V252" s="52"/>
      <c r="W252" s="19"/>
      <c r="X252" s="346">
        <f t="shared" si="22"/>
        <v>0</v>
      </c>
      <c r="Y252" s="347"/>
      <c r="Z252" s="348"/>
      <c r="AA252" s="346">
        <v>6821</v>
      </c>
      <c r="AB252" s="347"/>
      <c r="AC252" s="347"/>
      <c r="AD252" s="348"/>
      <c r="AE252" s="349">
        <f t="shared" si="23"/>
        <v>0</v>
      </c>
      <c r="AF252" s="350"/>
      <c r="AG252" s="346">
        <f>X252+AE252</f>
        <v>0</v>
      </c>
      <c r="AH252" s="348"/>
      <c r="AI252" s="371"/>
    </row>
    <row r="253" spans="1:35" ht="1.5" customHeight="1" hidden="1" thickBot="1">
      <c r="A253" s="331"/>
      <c r="B253" s="436"/>
      <c r="C253" s="442"/>
      <c r="D253" s="443"/>
      <c r="E253" s="441"/>
      <c r="F253" s="447"/>
      <c r="G253" s="331"/>
      <c r="H253" s="346"/>
      <c r="I253" s="348"/>
      <c r="J253" s="346">
        <f t="shared" si="18"/>
        <v>0</v>
      </c>
      <c r="K253" s="348"/>
      <c r="L253" s="346">
        <f t="shared" si="19"/>
        <v>0</v>
      </c>
      <c r="M253" s="355"/>
      <c r="N253" s="52">
        <f t="shared" si="20"/>
        <v>0</v>
      </c>
      <c r="O253" s="355">
        <f>G253*104.9%</f>
        <v>0</v>
      </c>
      <c r="P253" s="348"/>
      <c r="Q253" s="346">
        <f t="shared" si="21"/>
        <v>0</v>
      </c>
      <c r="R253" s="348"/>
      <c r="S253" s="80"/>
      <c r="T253" s="81"/>
      <c r="U253" s="81"/>
      <c r="V253" s="52"/>
      <c r="W253" s="19"/>
      <c r="X253" s="346">
        <f t="shared" si="22"/>
        <v>0</v>
      </c>
      <c r="Y253" s="347"/>
      <c r="Z253" s="348"/>
      <c r="AA253" s="346">
        <v>6821</v>
      </c>
      <c r="AB253" s="347"/>
      <c r="AC253" s="347"/>
      <c r="AD253" s="348"/>
      <c r="AE253" s="349">
        <f t="shared" si="23"/>
        <v>0</v>
      </c>
      <c r="AF253" s="350"/>
      <c r="AG253" s="346">
        <f>X253+AE253</f>
        <v>0</v>
      </c>
      <c r="AH253" s="348"/>
      <c r="AI253" s="371"/>
    </row>
    <row r="254" spans="1:35" ht="13.5" customHeight="1" hidden="1" thickBot="1">
      <c r="A254" s="331"/>
      <c r="B254" s="436"/>
      <c r="C254" s="442"/>
      <c r="D254" s="443"/>
      <c r="E254" s="441"/>
      <c r="F254" s="447"/>
      <c r="G254" s="331"/>
      <c r="H254" s="346"/>
      <c r="I254" s="348"/>
      <c r="J254" s="346">
        <f t="shared" si="18"/>
        <v>0</v>
      </c>
      <c r="K254" s="348"/>
      <c r="L254" s="346">
        <f t="shared" si="19"/>
        <v>0</v>
      </c>
      <c r="M254" s="355"/>
      <c r="N254" s="52">
        <f t="shared" si="20"/>
        <v>0</v>
      </c>
      <c r="O254" s="355">
        <f>G254*104.9%</f>
        <v>0</v>
      </c>
      <c r="P254" s="348"/>
      <c r="Q254" s="346">
        <f t="shared" si="21"/>
        <v>0</v>
      </c>
      <c r="R254" s="348"/>
      <c r="S254" s="80"/>
      <c r="T254" s="81"/>
      <c r="U254" s="81"/>
      <c r="V254" s="52"/>
      <c r="W254" s="19"/>
      <c r="X254" s="346">
        <f t="shared" si="22"/>
        <v>0</v>
      </c>
      <c r="Y254" s="347"/>
      <c r="Z254" s="348"/>
      <c r="AA254" s="346">
        <v>6821</v>
      </c>
      <c r="AB254" s="347"/>
      <c r="AC254" s="347"/>
      <c r="AD254" s="348"/>
      <c r="AE254" s="349">
        <f t="shared" si="23"/>
        <v>0</v>
      </c>
      <c r="AF254" s="350"/>
      <c r="AG254" s="346">
        <f>X254+AE254</f>
        <v>0</v>
      </c>
      <c r="AH254" s="348"/>
      <c r="AI254" s="371"/>
    </row>
    <row r="255" spans="1:35" ht="13.5" customHeight="1" hidden="1" thickBot="1">
      <c r="A255" s="331"/>
      <c r="B255" s="436"/>
      <c r="C255" s="442"/>
      <c r="D255" s="443"/>
      <c r="E255" s="441"/>
      <c r="F255" s="447"/>
      <c r="G255" s="331"/>
      <c r="H255" s="346"/>
      <c r="I255" s="348"/>
      <c r="J255" s="346">
        <f t="shared" si="18"/>
        <v>0</v>
      </c>
      <c r="K255" s="348"/>
      <c r="L255" s="346">
        <f t="shared" si="19"/>
        <v>0</v>
      </c>
      <c r="M255" s="355"/>
      <c r="N255" s="52">
        <f t="shared" si="20"/>
        <v>0</v>
      </c>
      <c r="O255" s="355">
        <f>G255*104.9%</f>
        <v>0</v>
      </c>
      <c r="P255" s="348"/>
      <c r="Q255" s="346">
        <f t="shared" si="21"/>
        <v>0</v>
      </c>
      <c r="R255" s="348"/>
      <c r="S255" s="80"/>
      <c r="T255" s="81"/>
      <c r="U255" s="81"/>
      <c r="V255" s="52"/>
      <c r="W255" s="19"/>
      <c r="X255" s="346">
        <f t="shared" si="22"/>
        <v>0</v>
      </c>
      <c r="Y255" s="347"/>
      <c r="Z255" s="348"/>
      <c r="AA255" s="346">
        <v>6821</v>
      </c>
      <c r="AB255" s="347"/>
      <c r="AC255" s="347"/>
      <c r="AD255" s="348"/>
      <c r="AE255" s="349">
        <f t="shared" si="23"/>
        <v>0</v>
      </c>
      <c r="AF255" s="350"/>
      <c r="AG255" s="346">
        <f>X255+AE255</f>
        <v>0</v>
      </c>
      <c r="AH255" s="348"/>
      <c r="AI255" s="371"/>
    </row>
    <row r="256" spans="1:35" ht="12.75" customHeight="1">
      <c r="A256" s="331"/>
      <c r="B256" s="436"/>
      <c r="C256" s="442"/>
      <c r="D256" s="443"/>
      <c r="E256" s="441"/>
      <c r="F256" s="344" t="s">
        <v>98</v>
      </c>
      <c r="G256" s="329">
        <v>6751</v>
      </c>
      <c r="H256" s="324"/>
      <c r="I256" s="326"/>
      <c r="J256" s="324">
        <f t="shared" si="18"/>
        <v>2295.34</v>
      </c>
      <c r="K256" s="326"/>
      <c r="L256" s="324">
        <f t="shared" si="19"/>
        <v>29.704400000000003</v>
      </c>
      <c r="M256" s="325"/>
      <c r="N256" s="58">
        <f t="shared" si="20"/>
        <v>101.265</v>
      </c>
      <c r="O256" s="325">
        <f>G256*O10</f>
        <v>7520.6140000000005</v>
      </c>
      <c r="P256" s="326"/>
      <c r="Q256" s="324">
        <f t="shared" si="21"/>
        <v>16697.9234</v>
      </c>
      <c r="R256" s="326"/>
      <c r="S256" s="96">
        <v>0</v>
      </c>
      <c r="T256" s="79"/>
      <c r="U256" s="79"/>
      <c r="V256" s="58">
        <f>Q256*S256</f>
        <v>0</v>
      </c>
      <c r="W256" s="28">
        <f>Q256+V256</f>
        <v>16697.9234</v>
      </c>
      <c r="X256" s="324">
        <f t="shared" si="22"/>
        <v>16697.9234</v>
      </c>
      <c r="Y256" s="325"/>
      <c r="Z256" s="326"/>
      <c r="AA256" s="324">
        <v>6821</v>
      </c>
      <c r="AB256" s="325"/>
      <c r="AC256" s="325"/>
      <c r="AD256" s="326"/>
      <c r="AE256" s="327">
        <f t="shared" si="23"/>
        <v>3339.58468</v>
      </c>
      <c r="AF256" s="328"/>
      <c r="AG256" s="324">
        <v>11040</v>
      </c>
      <c r="AH256" s="326"/>
      <c r="AI256" s="371"/>
    </row>
    <row r="257" spans="1:35" ht="12.75" customHeight="1">
      <c r="A257" s="331"/>
      <c r="B257" s="436"/>
      <c r="C257" s="442"/>
      <c r="D257" s="443"/>
      <c r="E257" s="441"/>
      <c r="F257" s="447"/>
      <c r="G257" s="331"/>
      <c r="H257" s="346"/>
      <c r="I257" s="348"/>
      <c r="J257" s="346"/>
      <c r="K257" s="348"/>
      <c r="L257" s="346"/>
      <c r="M257" s="355"/>
      <c r="N257" s="52"/>
      <c r="O257" s="355"/>
      <c r="P257" s="348"/>
      <c r="Q257" s="346"/>
      <c r="R257" s="348"/>
      <c r="S257" s="80"/>
      <c r="T257" s="81"/>
      <c r="U257" s="81"/>
      <c r="V257" s="52"/>
      <c r="W257" s="19"/>
      <c r="X257" s="346"/>
      <c r="Y257" s="355"/>
      <c r="Z257" s="348"/>
      <c r="AA257" s="346"/>
      <c r="AB257" s="355"/>
      <c r="AC257" s="355"/>
      <c r="AD257" s="348"/>
      <c r="AE257" s="349"/>
      <c r="AF257" s="350"/>
      <c r="AG257" s="346"/>
      <c r="AH257" s="348"/>
      <c r="AI257" s="371"/>
    </row>
    <row r="258" spans="1:35" ht="12.75" customHeight="1">
      <c r="A258" s="331"/>
      <c r="B258" s="436"/>
      <c r="C258" s="442"/>
      <c r="D258" s="443"/>
      <c r="E258" s="441"/>
      <c r="F258" s="447"/>
      <c r="G258" s="331"/>
      <c r="H258" s="346"/>
      <c r="I258" s="348"/>
      <c r="J258" s="346"/>
      <c r="K258" s="348"/>
      <c r="L258" s="346"/>
      <c r="M258" s="355"/>
      <c r="N258" s="52"/>
      <c r="O258" s="355"/>
      <c r="P258" s="348"/>
      <c r="Q258" s="346"/>
      <c r="R258" s="348"/>
      <c r="S258" s="80"/>
      <c r="T258" s="81"/>
      <c r="U258" s="81"/>
      <c r="V258" s="52"/>
      <c r="W258" s="19"/>
      <c r="X258" s="346"/>
      <c r="Y258" s="355"/>
      <c r="Z258" s="348"/>
      <c r="AA258" s="346"/>
      <c r="AB258" s="355"/>
      <c r="AC258" s="355"/>
      <c r="AD258" s="348"/>
      <c r="AE258" s="349"/>
      <c r="AF258" s="350"/>
      <c r="AG258" s="346"/>
      <c r="AH258" s="348"/>
      <c r="AI258" s="371"/>
    </row>
    <row r="259" spans="1:35" ht="12.75" customHeight="1">
      <c r="A259" s="331"/>
      <c r="B259" s="436"/>
      <c r="C259" s="442"/>
      <c r="D259" s="443"/>
      <c r="E259" s="441"/>
      <c r="F259" s="447"/>
      <c r="G259" s="331"/>
      <c r="H259" s="346"/>
      <c r="I259" s="348"/>
      <c r="J259" s="346"/>
      <c r="K259" s="348"/>
      <c r="L259" s="346"/>
      <c r="M259" s="355"/>
      <c r="N259" s="52"/>
      <c r="O259" s="355"/>
      <c r="P259" s="348"/>
      <c r="Q259" s="346"/>
      <c r="R259" s="348"/>
      <c r="S259" s="80"/>
      <c r="T259" s="81"/>
      <c r="U259" s="81"/>
      <c r="V259" s="52"/>
      <c r="W259" s="19"/>
      <c r="X259" s="346"/>
      <c r="Y259" s="355"/>
      <c r="Z259" s="348"/>
      <c r="AA259" s="346"/>
      <c r="AB259" s="355"/>
      <c r="AC259" s="355"/>
      <c r="AD259" s="348"/>
      <c r="AE259" s="349"/>
      <c r="AF259" s="350"/>
      <c r="AG259" s="346"/>
      <c r="AH259" s="348"/>
      <c r="AI259" s="371"/>
    </row>
    <row r="260" spans="1:35" ht="13.5" customHeight="1" thickBot="1">
      <c r="A260" s="330"/>
      <c r="B260" s="437"/>
      <c r="C260" s="444"/>
      <c r="D260" s="445"/>
      <c r="E260" s="446"/>
      <c r="F260" s="345"/>
      <c r="G260" s="330"/>
      <c r="H260" s="319"/>
      <c r="I260" s="321"/>
      <c r="J260" s="319"/>
      <c r="K260" s="321"/>
      <c r="L260" s="319"/>
      <c r="M260" s="320"/>
      <c r="N260" s="59"/>
      <c r="O260" s="320"/>
      <c r="P260" s="321"/>
      <c r="Q260" s="319"/>
      <c r="R260" s="321"/>
      <c r="S260" s="29"/>
      <c r="T260" s="78"/>
      <c r="U260" s="78"/>
      <c r="V260" s="59"/>
      <c r="W260" s="20"/>
      <c r="X260" s="319"/>
      <c r="Y260" s="320"/>
      <c r="Z260" s="321"/>
      <c r="AA260" s="319"/>
      <c r="AB260" s="320"/>
      <c r="AC260" s="320"/>
      <c r="AD260" s="321"/>
      <c r="AE260" s="322"/>
      <c r="AF260" s="323"/>
      <c r="AG260" s="319"/>
      <c r="AH260" s="321"/>
      <c r="AI260" s="371"/>
    </row>
    <row r="261" spans="1:35" ht="85.5" customHeight="1" thickBot="1">
      <c r="A261" s="329" t="s">
        <v>65</v>
      </c>
      <c r="B261" s="450" t="s">
        <v>124</v>
      </c>
      <c r="C261" s="439" t="s">
        <v>97</v>
      </c>
      <c r="D261" s="453"/>
      <c r="E261" s="454"/>
      <c r="F261" s="447" t="s">
        <v>5</v>
      </c>
      <c r="G261" s="455">
        <v>7715</v>
      </c>
      <c r="H261" s="448"/>
      <c r="I261" s="449"/>
      <c r="J261" s="346">
        <f t="shared" si="18"/>
        <v>2623.1000000000004</v>
      </c>
      <c r="K261" s="348"/>
      <c r="L261" s="346">
        <f t="shared" si="19"/>
        <v>33.946000000000005</v>
      </c>
      <c r="M261" s="355"/>
      <c r="N261" s="52">
        <f t="shared" si="20"/>
        <v>115.725</v>
      </c>
      <c r="O261" s="355">
        <f>G261*O10</f>
        <v>8594.51</v>
      </c>
      <c r="P261" s="348"/>
      <c r="Q261" s="346">
        <f t="shared" si="21"/>
        <v>19082.281000000003</v>
      </c>
      <c r="R261" s="348"/>
      <c r="S261" s="102">
        <v>0</v>
      </c>
      <c r="T261" s="81"/>
      <c r="U261" s="81"/>
      <c r="V261" s="52">
        <f>Q261*S261</f>
        <v>0</v>
      </c>
      <c r="W261" s="19">
        <f>Q261+V261</f>
        <v>19082.281000000003</v>
      </c>
      <c r="X261" s="346">
        <f t="shared" si="22"/>
        <v>19082.281000000003</v>
      </c>
      <c r="Y261" s="347"/>
      <c r="Z261" s="348"/>
      <c r="AA261" s="346">
        <v>6821</v>
      </c>
      <c r="AB261" s="347"/>
      <c r="AC261" s="347"/>
      <c r="AD261" s="348"/>
      <c r="AE261" s="349">
        <f t="shared" si="23"/>
        <v>3816.4562000000005</v>
      </c>
      <c r="AF261" s="350"/>
      <c r="AG261" s="346">
        <v>22900</v>
      </c>
      <c r="AH261" s="348"/>
      <c r="AI261" s="371"/>
    </row>
    <row r="262" spans="1:35" ht="13.5" customHeight="1" hidden="1" thickBot="1">
      <c r="A262" s="331"/>
      <c r="B262" s="451"/>
      <c r="C262" s="442"/>
      <c r="D262" s="443"/>
      <c r="E262" s="441"/>
      <c r="F262" s="447"/>
      <c r="G262" s="455"/>
      <c r="H262" s="448"/>
      <c r="I262" s="449"/>
      <c r="J262" s="346">
        <f t="shared" si="18"/>
        <v>0</v>
      </c>
      <c r="K262" s="348"/>
      <c r="L262" s="346">
        <f t="shared" si="19"/>
        <v>0</v>
      </c>
      <c r="M262" s="355"/>
      <c r="N262" s="52">
        <f t="shared" si="20"/>
        <v>0</v>
      </c>
      <c r="O262" s="355">
        <f>G262*104.9%</f>
        <v>0</v>
      </c>
      <c r="P262" s="348"/>
      <c r="Q262" s="346">
        <f t="shared" si="21"/>
        <v>0</v>
      </c>
      <c r="R262" s="348"/>
      <c r="S262" s="80"/>
      <c r="T262" s="81"/>
      <c r="U262" s="81"/>
      <c r="V262" s="52"/>
      <c r="W262" s="19"/>
      <c r="X262" s="346">
        <f t="shared" si="22"/>
        <v>0</v>
      </c>
      <c r="Y262" s="347"/>
      <c r="Z262" s="348"/>
      <c r="AA262" s="346">
        <v>6821</v>
      </c>
      <c r="AB262" s="347"/>
      <c r="AC262" s="347"/>
      <c r="AD262" s="348"/>
      <c r="AE262" s="349">
        <f t="shared" si="23"/>
        <v>0</v>
      </c>
      <c r="AF262" s="350"/>
      <c r="AG262" s="346">
        <f>X262+AE262</f>
        <v>0</v>
      </c>
      <c r="AH262" s="348"/>
      <c r="AI262" s="371"/>
    </row>
    <row r="263" spans="1:35" ht="13.5" customHeight="1" hidden="1" thickBot="1">
      <c r="A263" s="331"/>
      <c r="B263" s="451"/>
      <c r="C263" s="442"/>
      <c r="D263" s="443"/>
      <c r="E263" s="441"/>
      <c r="F263" s="447"/>
      <c r="G263" s="455"/>
      <c r="H263" s="448"/>
      <c r="I263" s="449"/>
      <c r="J263" s="346">
        <f t="shared" si="18"/>
        <v>0</v>
      </c>
      <c r="K263" s="348"/>
      <c r="L263" s="346">
        <f t="shared" si="19"/>
        <v>0</v>
      </c>
      <c r="M263" s="355"/>
      <c r="N263" s="52">
        <f t="shared" si="20"/>
        <v>0</v>
      </c>
      <c r="O263" s="355">
        <f>G263*104.9%</f>
        <v>0</v>
      </c>
      <c r="P263" s="348"/>
      <c r="Q263" s="346">
        <f t="shared" si="21"/>
        <v>0</v>
      </c>
      <c r="R263" s="348"/>
      <c r="S263" s="80"/>
      <c r="T263" s="81"/>
      <c r="U263" s="81"/>
      <c r="V263" s="52"/>
      <c r="W263" s="19"/>
      <c r="X263" s="346">
        <f t="shared" si="22"/>
        <v>0</v>
      </c>
      <c r="Y263" s="347"/>
      <c r="Z263" s="348"/>
      <c r="AA263" s="346">
        <v>6821</v>
      </c>
      <c r="AB263" s="347"/>
      <c r="AC263" s="347"/>
      <c r="AD263" s="348"/>
      <c r="AE263" s="349">
        <f t="shared" si="23"/>
        <v>0</v>
      </c>
      <c r="AF263" s="350"/>
      <c r="AG263" s="346">
        <f>X263+AE263</f>
        <v>0</v>
      </c>
      <c r="AH263" s="348"/>
      <c r="AI263" s="371"/>
    </row>
    <row r="264" spans="1:35" ht="13.5" customHeight="1" hidden="1" thickBot="1">
      <c r="A264" s="331"/>
      <c r="B264" s="451"/>
      <c r="C264" s="442"/>
      <c r="D264" s="443"/>
      <c r="E264" s="441"/>
      <c r="F264" s="447"/>
      <c r="G264" s="455"/>
      <c r="H264" s="448"/>
      <c r="I264" s="449"/>
      <c r="J264" s="346">
        <f t="shared" si="18"/>
        <v>0</v>
      </c>
      <c r="K264" s="348"/>
      <c r="L264" s="346">
        <f t="shared" si="19"/>
        <v>0</v>
      </c>
      <c r="M264" s="355"/>
      <c r="N264" s="52">
        <f t="shared" si="20"/>
        <v>0</v>
      </c>
      <c r="O264" s="355">
        <f>G264*104.9%</f>
        <v>0</v>
      </c>
      <c r="P264" s="348"/>
      <c r="Q264" s="346">
        <f t="shared" si="21"/>
        <v>0</v>
      </c>
      <c r="R264" s="348"/>
      <c r="S264" s="80"/>
      <c r="T264" s="81"/>
      <c r="U264" s="81"/>
      <c r="V264" s="52"/>
      <c r="W264" s="19"/>
      <c r="X264" s="346">
        <f t="shared" si="22"/>
        <v>0</v>
      </c>
      <c r="Y264" s="347"/>
      <c r="Z264" s="348"/>
      <c r="AA264" s="346">
        <v>6821</v>
      </c>
      <c r="AB264" s="347"/>
      <c r="AC264" s="347"/>
      <c r="AD264" s="348"/>
      <c r="AE264" s="349">
        <f t="shared" si="23"/>
        <v>0</v>
      </c>
      <c r="AF264" s="350"/>
      <c r="AG264" s="346">
        <f>X264+AE264</f>
        <v>0</v>
      </c>
      <c r="AH264" s="348"/>
      <c r="AI264" s="371"/>
    </row>
    <row r="265" spans="1:35" ht="13.5" customHeight="1" hidden="1" thickBot="1">
      <c r="A265" s="331"/>
      <c r="B265" s="451"/>
      <c r="C265" s="442"/>
      <c r="D265" s="443"/>
      <c r="E265" s="441"/>
      <c r="F265" s="447"/>
      <c r="G265" s="455"/>
      <c r="H265" s="448"/>
      <c r="I265" s="449"/>
      <c r="J265" s="346">
        <f t="shared" si="18"/>
        <v>0</v>
      </c>
      <c r="K265" s="348"/>
      <c r="L265" s="346">
        <f t="shared" si="19"/>
        <v>0</v>
      </c>
      <c r="M265" s="355"/>
      <c r="N265" s="52">
        <f t="shared" si="20"/>
        <v>0</v>
      </c>
      <c r="O265" s="355">
        <f>G265*104.9%</f>
        <v>0</v>
      </c>
      <c r="P265" s="348"/>
      <c r="Q265" s="346">
        <f t="shared" si="21"/>
        <v>0</v>
      </c>
      <c r="R265" s="348"/>
      <c r="S265" s="80"/>
      <c r="T265" s="81"/>
      <c r="U265" s="81"/>
      <c r="V265" s="52"/>
      <c r="W265" s="19"/>
      <c r="X265" s="346">
        <f t="shared" si="22"/>
        <v>0</v>
      </c>
      <c r="Y265" s="347"/>
      <c r="Z265" s="348"/>
      <c r="AA265" s="346">
        <v>6821</v>
      </c>
      <c r="AB265" s="347"/>
      <c r="AC265" s="347"/>
      <c r="AD265" s="348"/>
      <c r="AE265" s="349">
        <f t="shared" si="23"/>
        <v>0</v>
      </c>
      <c r="AF265" s="350"/>
      <c r="AG265" s="346">
        <f>X265+AE265</f>
        <v>0</v>
      </c>
      <c r="AH265" s="348"/>
      <c r="AI265" s="371"/>
    </row>
    <row r="266" spans="1:35" ht="15">
      <c r="A266" s="331"/>
      <c r="B266" s="451"/>
      <c r="C266" s="442"/>
      <c r="D266" s="443"/>
      <c r="E266" s="441"/>
      <c r="F266" s="344" t="s">
        <v>98</v>
      </c>
      <c r="G266" s="398">
        <v>6751</v>
      </c>
      <c r="H266" s="428"/>
      <c r="I266" s="430"/>
      <c r="J266" s="324">
        <f t="shared" si="18"/>
        <v>2295.34</v>
      </c>
      <c r="K266" s="326"/>
      <c r="L266" s="324">
        <f t="shared" si="19"/>
        <v>29.704400000000003</v>
      </c>
      <c r="M266" s="325"/>
      <c r="N266" s="58">
        <f t="shared" si="20"/>
        <v>101.265</v>
      </c>
      <c r="O266" s="325">
        <f>G266*O10</f>
        <v>7520.6140000000005</v>
      </c>
      <c r="P266" s="326"/>
      <c r="Q266" s="324">
        <f t="shared" si="21"/>
        <v>16697.9234</v>
      </c>
      <c r="R266" s="326"/>
      <c r="S266" s="96">
        <v>0</v>
      </c>
      <c r="T266" s="79"/>
      <c r="U266" s="79"/>
      <c r="V266" s="58">
        <f>Q266*S266</f>
        <v>0</v>
      </c>
      <c r="W266" s="28">
        <f>Q266+V266</f>
        <v>16697.9234</v>
      </c>
      <c r="X266" s="324">
        <f t="shared" si="22"/>
        <v>16697.9234</v>
      </c>
      <c r="Y266" s="325"/>
      <c r="Z266" s="326"/>
      <c r="AA266" s="324">
        <v>6821</v>
      </c>
      <c r="AB266" s="325"/>
      <c r="AC266" s="325"/>
      <c r="AD266" s="326"/>
      <c r="AE266" s="327">
        <f t="shared" si="23"/>
        <v>3339.58468</v>
      </c>
      <c r="AF266" s="328"/>
      <c r="AG266" s="324">
        <v>20040</v>
      </c>
      <c r="AH266" s="326"/>
      <c r="AI266" s="371"/>
    </row>
    <row r="267" spans="1:35" ht="15">
      <c r="A267" s="331"/>
      <c r="B267" s="451"/>
      <c r="C267" s="442"/>
      <c r="D267" s="443"/>
      <c r="E267" s="441"/>
      <c r="F267" s="447"/>
      <c r="G267" s="455"/>
      <c r="H267" s="448"/>
      <c r="I267" s="449"/>
      <c r="J267" s="346"/>
      <c r="K267" s="348"/>
      <c r="L267" s="346"/>
      <c r="M267" s="355"/>
      <c r="N267" s="52"/>
      <c r="O267" s="355"/>
      <c r="P267" s="348"/>
      <c r="Q267" s="346"/>
      <c r="R267" s="348"/>
      <c r="S267" s="80"/>
      <c r="T267" s="81"/>
      <c r="U267" s="81"/>
      <c r="V267" s="52"/>
      <c r="W267" s="19"/>
      <c r="X267" s="346"/>
      <c r="Y267" s="355"/>
      <c r="Z267" s="348"/>
      <c r="AA267" s="346"/>
      <c r="AB267" s="355"/>
      <c r="AC267" s="355"/>
      <c r="AD267" s="348"/>
      <c r="AE267" s="349"/>
      <c r="AF267" s="350"/>
      <c r="AG267" s="346"/>
      <c r="AH267" s="348"/>
      <c r="AI267" s="371"/>
    </row>
    <row r="268" spans="1:35" ht="15">
      <c r="A268" s="331"/>
      <c r="B268" s="451"/>
      <c r="C268" s="442"/>
      <c r="D268" s="443"/>
      <c r="E268" s="441"/>
      <c r="F268" s="447"/>
      <c r="G268" s="455"/>
      <c r="H268" s="448"/>
      <c r="I268" s="449"/>
      <c r="J268" s="346"/>
      <c r="K268" s="348"/>
      <c r="L268" s="346"/>
      <c r="M268" s="355"/>
      <c r="N268" s="52"/>
      <c r="O268" s="355"/>
      <c r="P268" s="348"/>
      <c r="Q268" s="346"/>
      <c r="R268" s="348"/>
      <c r="S268" s="80"/>
      <c r="T268" s="81"/>
      <c r="U268" s="81"/>
      <c r="V268" s="52"/>
      <c r="W268" s="19"/>
      <c r="X268" s="346"/>
      <c r="Y268" s="355"/>
      <c r="Z268" s="348"/>
      <c r="AA268" s="346"/>
      <c r="AB268" s="355"/>
      <c r="AC268" s="355"/>
      <c r="AD268" s="348"/>
      <c r="AE268" s="349"/>
      <c r="AF268" s="350"/>
      <c r="AG268" s="346"/>
      <c r="AH268" s="348"/>
      <c r="AI268" s="371"/>
    </row>
    <row r="269" spans="1:35" ht="15">
      <c r="A269" s="331"/>
      <c r="B269" s="451"/>
      <c r="C269" s="442"/>
      <c r="D269" s="443"/>
      <c r="E269" s="441"/>
      <c r="F269" s="447"/>
      <c r="G269" s="455"/>
      <c r="H269" s="448"/>
      <c r="I269" s="449"/>
      <c r="J269" s="346"/>
      <c r="K269" s="348"/>
      <c r="L269" s="346"/>
      <c r="M269" s="355"/>
      <c r="N269" s="52"/>
      <c r="O269" s="355"/>
      <c r="P269" s="348"/>
      <c r="Q269" s="346"/>
      <c r="R269" s="348"/>
      <c r="S269" s="80"/>
      <c r="T269" s="81"/>
      <c r="U269" s="81"/>
      <c r="V269" s="52"/>
      <c r="W269" s="19"/>
      <c r="X269" s="346"/>
      <c r="Y269" s="355"/>
      <c r="Z269" s="348"/>
      <c r="AA269" s="346"/>
      <c r="AB269" s="355"/>
      <c r="AC269" s="355"/>
      <c r="AD269" s="348"/>
      <c r="AE269" s="349"/>
      <c r="AF269" s="350"/>
      <c r="AG269" s="346"/>
      <c r="AH269" s="348"/>
      <c r="AI269" s="371"/>
    </row>
    <row r="270" spans="1:35" ht="26.25" customHeight="1" thickBot="1">
      <c r="A270" s="330"/>
      <c r="B270" s="452"/>
      <c r="C270" s="444"/>
      <c r="D270" s="445"/>
      <c r="E270" s="446"/>
      <c r="F270" s="345"/>
      <c r="G270" s="399"/>
      <c r="H270" s="456"/>
      <c r="I270" s="457"/>
      <c r="J270" s="319"/>
      <c r="K270" s="321"/>
      <c r="L270" s="319"/>
      <c r="M270" s="320"/>
      <c r="N270" s="59"/>
      <c r="O270" s="320"/>
      <c r="P270" s="321"/>
      <c r="Q270" s="319"/>
      <c r="R270" s="321"/>
      <c r="S270" s="29"/>
      <c r="T270" s="78"/>
      <c r="U270" s="78"/>
      <c r="V270" s="59"/>
      <c r="W270" s="20"/>
      <c r="X270" s="319"/>
      <c r="Y270" s="320"/>
      <c r="Z270" s="321"/>
      <c r="AA270" s="319"/>
      <c r="AB270" s="320"/>
      <c r="AC270" s="320"/>
      <c r="AD270" s="321"/>
      <c r="AE270" s="322"/>
      <c r="AF270" s="323"/>
      <c r="AG270" s="319"/>
      <c r="AH270" s="321"/>
      <c r="AI270" s="371"/>
    </row>
    <row r="271" spans="1:35" ht="221.25" customHeight="1" thickBot="1">
      <c r="A271" s="329" t="s">
        <v>67</v>
      </c>
      <c r="B271" s="332" t="s">
        <v>125</v>
      </c>
      <c r="C271" s="335" t="s">
        <v>97</v>
      </c>
      <c r="D271" s="336"/>
      <c r="E271" s="337"/>
      <c r="F271" s="447" t="s">
        <v>5</v>
      </c>
      <c r="G271" s="331">
        <v>8197</v>
      </c>
      <c r="H271" s="346"/>
      <c r="I271" s="348"/>
      <c r="J271" s="346">
        <f t="shared" si="18"/>
        <v>2786.98</v>
      </c>
      <c r="K271" s="348"/>
      <c r="L271" s="346">
        <f t="shared" si="19"/>
        <v>36.0668</v>
      </c>
      <c r="M271" s="355"/>
      <c r="N271" s="52">
        <f t="shared" si="20"/>
        <v>122.955</v>
      </c>
      <c r="O271" s="355">
        <f>G271*O10</f>
        <v>9131.458</v>
      </c>
      <c r="P271" s="348"/>
      <c r="Q271" s="346">
        <f t="shared" si="21"/>
        <v>20274.4598</v>
      </c>
      <c r="R271" s="348"/>
      <c r="S271" s="102">
        <v>0</v>
      </c>
      <c r="T271" s="81"/>
      <c r="U271" s="81"/>
      <c r="V271" s="52">
        <f>Q271*S271</f>
        <v>0</v>
      </c>
      <c r="W271" s="19">
        <f>Q271+V271</f>
        <v>20274.4598</v>
      </c>
      <c r="X271" s="346">
        <f t="shared" si="22"/>
        <v>20274.4598</v>
      </c>
      <c r="Y271" s="347"/>
      <c r="Z271" s="348"/>
      <c r="AA271" s="346">
        <v>6821</v>
      </c>
      <c r="AB271" s="347"/>
      <c r="AC271" s="347"/>
      <c r="AD271" s="348"/>
      <c r="AE271" s="349">
        <f t="shared" si="23"/>
        <v>4054.8919600000004</v>
      </c>
      <c r="AF271" s="350"/>
      <c r="AG271" s="346">
        <v>19330</v>
      </c>
      <c r="AH271" s="348"/>
      <c r="AI271" s="371"/>
    </row>
    <row r="272" spans="1:35" ht="13.5" customHeight="1" hidden="1" thickBot="1">
      <c r="A272" s="331"/>
      <c r="B272" s="333"/>
      <c r="C272" s="338"/>
      <c r="D272" s="339"/>
      <c r="E272" s="340"/>
      <c r="F272" s="447"/>
      <c r="G272" s="331"/>
      <c r="H272" s="346"/>
      <c r="I272" s="348"/>
      <c r="J272" s="346">
        <f t="shared" si="18"/>
        <v>0</v>
      </c>
      <c r="K272" s="348"/>
      <c r="L272" s="346">
        <f t="shared" si="19"/>
        <v>0</v>
      </c>
      <c r="M272" s="355"/>
      <c r="N272" s="52">
        <f t="shared" si="20"/>
        <v>0</v>
      </c>
      <c r="O272" s="355">
        <f>G272*104.9%</f>
        <v>0</v>
      </c>
      <c r="P272" s="348"/>
      <c r="Q272" s="346">
        <f t="shared" si="21"/>
        <v>0</v>
      </c>
      <c r="R272" s="348"/>
      <c r="S272" s="80"/>
      <c r="T272" s="81"/>
      <c r="U272" s="81"/>
      <c r="V272" s="52"/>
      <c r="W272" s="19"/>
      <c r="X272" s="346">
        <f t="shared" si="22"/>
        <v>0</v>
      </c>
      <c r="Y272" s="347"/>
      <c r="Z272" s="348"/>
      <c r="AA272" s="346">
        <v>6821</v>
      </c>
      <c r="AB272" s="347"/>
      <c r="AC272" s="347"/>
      <c r="AD272" s="348"/>
      <c r="AE272" s="349">
        <f t="shared" si="23"/>
        <v>0</v>
      </c>
      <c r="AF272" s="350"/>
      <c r="AG272" s="346">
        <f>X272+AE272</f>
        <v>0</v>
      </c>
      <c r="AH272" s="348"/>
      <c r="AI272" s="371"/>
    </row>
    <row r="273" spans="1:35" ht="13.5" customHeight="1" hidden="1" thickBot="1">
      <c r="A273" s="331"/>
      <c r="B273" s="333"/>
      <c r="C273" s="338"/>
      <c r="D273" s="339"/>
      <c r="E273" s="340"/>
      <c r="F273" s="447"/>
      <c r="G273" s="331"/>
      <c r="H273" s="346"/>
      <c r="I273" s="348"/>
      <c r="J273" s="346">
        <f t="shared" si="18"/>
        <v>0</v>
      </c>
      <c r="K273" s="348"/>
      <c r="L273" s="346">
        <f t="shared" si="19"/>
        <v>0</v>
      </c>
      <c r="M273" s="355"/>
      <c r="N273" s="52">
        <f t="shared" si="20"/>
        <v>0</v>
      </c>
      <c r="O273" s="355">
        <f>G273*104.9%</f>
        <v>0</v>
      </c>
      <c r="P273" s="348"/>
      <c r="Q273" s="346">
        <f t="shared" si="21"/>
        <v>0</v>
      </c>
      <c r="R273" s="348"/>
      <c r="S273" s="80"/>
      <c r="T273" s="81"/>
      <c r="U273" s="81"/>
      <c r="V273" s="52"/>
      <c r="W273" s="19"/>
      <c r="X273" s="346">
        <f t="shared" si="22"/>
        <v>0</v>
      </c>
      <c r="Y273" s="347"/>
      <c r="Z273" s="348"/>
      <c r="AA273" s="346">
        <v>6821</v>
      </c>
      <c r="AB273" s="347"/>
      <c r="AC273" s="347"/>
      <c r="AD273" s="348"/>
      <c r="AE273" s="349">
        <f t="shared" si="23"/>
        <v>0</v>
      </c>
      <c r="AF273" s="350"/>
      <c r="AG273" s="346">
        <f>X273+AE273</f>
        <v>0</v>
      </c>
      <c r="AH273" s="348"/>
      <c r="AI273" s="371"/>
    </row>
    <row r="274" spans="1:35" ht="13.5" customHeight="1" hidden="1" thickBot="1">
      <c r="A274" s="331"/>
      <c r="B274" s="333"/>
      <c r="C274" s="338"/>
      <c r="D274" s="339"/>
      <c r="E274" s="340"/>
      <c r="F274" s="447"/>
      <c r="G274" s="331"/>
      <c r="H274" s="346"/>
      <c r="I274" s="348"/>
      <c r="J274" s="346">
        <f t="shared" si="18"/>
        <v>0</v>
      </c>
      <c r="K274" s="348"/>
      <c r="L274" s="346">
        <f t="shared" si="19"/>
        <v>0</v>
      </c>
      <c r="M274" s="355"/>
      <c r="N274" s="52">
        <f t="shared" si="20"/>
        <v>0</v>
      </c>
      <c r="O274" s="355">
        <f>G274*104.9%</f>
        <v>0</v>
      </c>
      <c r="P274" s="348"/>
      <c r="Q274" s="346">
        <f t="shared" si="21"/>
        <v>0</v>
      </c>
      <c r="R274" s="348"/>
      <c r="S274" s="80"/>
      <c r="T274" s="81"/>
      <c r="U274" s="81"/>
      <c r="V274" s="52"/>
      <c r="W274" s="19"/>
      <c r="X274" s="346">
        <f t="shared" si="22"/>
        <v>0</v>
      </c>
      <c r="Y274" s="347"/>
      <c r="Z274" s="348"/>
      <c r="AA274" s="346">
        <v>6821</v>
      </c>
      <c r="AB274" s="347"/>
      <c r="AC274" s="347"/>
      <c r="AD274" s="348"/>
      <c r="AE274" s="349">
        <f t="shared" si="23"/>
        <v>0</v>
      </c>
      <c r="AF274" s="350"/>
      <c r="AG274" s="346">
        <f>X274+AE274</f>
        <v>0</v>
      </c>
      <c r="AH274" s="348"/>
      <c r="AI274" s="371"/>
    </row>
    <row r="275" spans="1:35" ht="12.75" customHeight="1">
      <c r="A275" s="331"/>
      <c r="B275" s="333"/>
      <c r="C275" s="338"/>
      <c r="D275" s="339"/>
      <c r="E275" s="340"/>
      <c r="F275" s="344" t="s">
        <v>98</v>
      </c>
      <c r="G275" s="329">
        <v>7233</v>
      </c>
      <c r="H275" s="324"/>
      <c r="I275" s="326"/>
      <c r="J275" s="324">
        <f t="shared" si="18"/>
        <v>2459.2200000000003</v>
      </c>
      <c r="K275" s="326"/>
      <c r="L275" s="324">
        <f t="shared" si="19"/>
        <v>31.825200000000002</v>
      </c>
      <c r="M275" s="325"/>
      <c r="N275" s="58">
        <f t="shared" si="20"/>
        <v>108.49499999999999</v>
      </c>
      <c r="O275" s="325">
        <f>G275*O10</f>
        <v>8057.562000000001</v>
      </c>
      <c r="P275" s="326"/>
      <c r="Q275" s="324">
        <f t="shared" si="21"/>
        <v>17890.1022</v>
      </c>
      <c r="R275" s="326"/>
      <c r="S275" s="96">
        <v>0</v>
      </c>
      <c r="T275" s="79"/>
      <c r="U275" s="79"/>
      <c r="V275" s="58">
        <f>Q275*S275</f>
        <v>0</v>
      </c>
      <c r="W275" s="28">
        <f>Q275+V275</f>
        <v>17890.1022</v>
      </c>
      <c r="X275" s="324">
        <f t="shared" si="22"/>
        <v>17890.1022</v>
      </c>
      <c r="Y275" s="325"/>
      <c r="Z275" s="326"/>
      <c r="AA275" s="324">
        <v>6821</v>
      </c>
      <c r="AB275" s="325"/>
      <c r="AC275" s="325"/>
      <c r="AD275" s="326"/>
      <c r="AE275" s="327">
        <f t="shared" si="23"/>
        <v>3578.0204400000002</v>
      </c>
      <c r="AF275" s="328"/>
      <c r="AG275" s="324">
        <v>15470</v>
      </c>
      <c r="AH275" s="326"/>
      <c r="AI275" s="371"/>
    </row>
    <row r="276" spans="1:35" ht="12.75" customHeight="1">
      <c r="A276" s="331"/>
      <c r="B276" s="333"/>
      <c r="C276" s="338"/>
      <c r="D276" s="339"/>
      <c r="E276" s="340"/>
      <c r="F276" s="447"/>
      <c r="G276" s="331"/>
      <c r="H276" s="346"/>
      <c r="I276" s="348"/>
      <c r="J276" s="346"/>
      <c r="K276" s="348"/>
      <c r="L276" s="346"/>
      <c r="M276" s="355"/>
      <c r="N276" s="52"/>
      <c r="O276" s="355"/>
      <c r="P276" s="348"/>
      <c r="Q276" s="346"/>
      <c r="R276" s="348"/>
      <c r="S276" s="80"/>
      <c r="T276" s="81"/>
      <c r="U276" s="81"/>
      <c r="V276" s="52"/>
      <c r="W276" s="19"/>
      <c r="X276" s="346"/>
      <c r="Y276" s="355"/>
      <c r="Z276" s="348"/>
      <c r="AA276" s="346"/>
      <c r="AB276" s="355"/>
      <c r="AC276" s="355"/>
      <c r="AD276" s="348"/>
      <c r="AE276" s="349"/>
      <c r="AF276" s="350"/>
      <c r="AG276" s="346"/>
      <c r="AH276" s="348"/>
      <c r="AI276" s="371"/>
    </row>
    <row r="277" spans="1:35" ht="22.5" customHeight="1" thickBot="1">
      <c r="A277" s="330"/>
      <c r="B277" s="334"/>
      <c r="C277" s="341"/>
      <c r="D277" s="342"/>
      <c r="E277" s="343"/>
      <c r="F277" s="345"/>
      <c r="G277" s="330"/>
      <c r="H277" s="319"/>
      <c r="I277" s="321"/>
      <c r="J277" s="319"/>
      <c r="K277" s="321"/>
      <c r="L277" s="319"/>
      <c r="M277" s="320"/>
      <c r="N277" s="59"/>
      <c r="O277" s="320"/>
      <c r="P277" s="321"/>
      <c r="Q277" s="319"/>
      <c r="R277" s="321"/>
      <c r="S277" s="29"/>
      <c r="T277" s="78"/>
      <c r="U277" s="78"/>
      <c r="V277" s="59"/>
      <c r="W277" s="20"/>
      <c r="X277" s="319"/>
      <c r="Y277" s="320"/>
      <c r="Z277" s="321"/>
      <c r="AA277" s="319"/>
      <c r="AB277" s="320"/>
      <c r="AC277" s="320"/>
      <c r="AD277" s="321"/>
      <c r="AE277" s="322"/>
      <c r="AF277" s="323"/>
      <c r="AG277" s="319"/>
      <c r="AH277" s="321"/>
      <c r="AI277" s="371"/>
    </row>
    <row r="278" spans="1:35" ht="60.75" customHeight="1" thickBot="1">
      <c r="A278" s="329" t="s">
        <v>69</v>
      </c>
      <c r="B278" s="450" t="s">
        <v>70</v>
      </c>
      <c r="C278" s="335" t="s">
        <v>97</v>
      </c>
      <c r="D278" s="336"/>
      <c r="E278" s="337"/>
      <c r="F278" s="447" t="s">
        <v>5</v>
      </c>
      <c r="G278" s="331">
        <v>7715</v>
      </c>
      <c r="H278" s="346"/>
      <c r="I278" s="348"/>
      <c r="J278" s="346">
        <f t="shared" si="18"/>
        <v>2623.1000000000004</v>
      </c>
      <c r="K278" s="348"/>
      <c r="L278" s="346">
        <f t="shared" si="19"/>
        <v>33.946000000000005</v>
      </c>
      <c r="M278" s="355"/>
      <c r="N278" s="52">
        <f t="shared" si="20"/>
        <v>115.725</v>
      </c>
      <c r="O278" s="355">
        <f>G278*O10</f>
        <v>8594.51</v>
      </c>
      <c r="P278" s="348"/>
      <c r="Q278" s="346">
        <f t="shared" si="21"/>
        <v>19082.281000000003</v>
      </c>
      <c r="R278" s="348"/>
      <c r="S278" s="102">
        <v>0</v>
      </c>
      <c r="T278" s="81"/>
      <c r="U278" s="81"/>
      <c r="V278" s="52">
        <f>Q278*S278</f>
        <v>0</v>
      </c>
      <c r="W278" s="19">
        <f>Q278+V278</f>
        <v>19082.281000000003</v>
      </c>
      <c r="X278" s="346">
        <f t="shared" si="22"/>
        <v>19082.281000000003</v>
      </c>
      <c r="Y278" s="347"/>
      <c r="Z278" s="348"/>
      <c r="AA278" s="346">
        <v>6821</v>
      </c>
      <c r="AB278" s="347"/>
      <c r="AC278" s="347"/>
      <c r="AD278" s="348"/>
      <c r="AE278" s="349">
        <f t="shared" si="23"/>
        <v>3816.4562000000005</v>
      </c>
      <c r="AF278" s="350"/>
      <c r="AG278" s="346">
        <v>16900</v>
      </c>
      <c r="AH278" s="348"/>
      <c r="AI278" s="371"/>
    </row>
    <row r="279" spans="1:35" ht="13.5" customHeight="1" hidden="1" thickBot="1">
      <c r="A279" s="331"/>
      <c r="B279" s="451"/>
      <c r="C279" s="338"/>
      <c r="D279" s="339"/>
      <c r="E279" s="340"/>
      <c r="F279" s="447"/>
      <c r="G279" s="331"/>
      <c r="H279" s="346"/>
      <c r="I279" s="348"/>
      <c r="J279" s="346">
        <f t="shared" si="18"/>
        <v>0</v>
      </c>
      <c r="K279" s="348"/>
      <c r="L279" s="346">
        <f t="shared" si="19"/>
        <v>0</v>
      </c>
      <c r="M279" s="355"/>
      <c r="N279" s="52">
        <f t="shared" si="20"/>
        <v>0</v>
      </c>
      <c r="O279" s="355">
        <f>G279*104.9%</f>
        <v>0</v>
      </c>
      <c r="P279" s="348"/>
      <c r="Q279" s="346">
        <f t="shared" si="21"/>
        <v>0</v>
      </c>
      <c r="R279" s="348"/>
      <c r="S279" s="80"/>
      <c r="T279" s="81"/>
      <c r="U279" s="81"/>
      <c r="V279" s="52"/>
      <c r="W279" s="19"/>
      <c r="X279" s="346">
        <f t="shared" si="22"/>
        <v>0</v>
      </c>
      <c r="Y279" s="347"/>
      <c r="Z279" s="348"/>
      <c r="AA279" s="346">
        <v>6821</v>
      </c>
      <c r="AB279" s="347"/>
      <c r="AC279" s="347"/>
      <c r="AD279" s="348"/>
      <c r="AE279" s="349">
        <f t="shared" si="23"/>
        <v>0</v>
      </c>
      <c r="AF279" s="350"/>
      <c r="AG279" s="346">
        <f>X279+AE279</f>
        <v>0</v>
      </c>
      <c r="AH279" s="348"/>
      <c r="AI279" s="371"/>
    </row>
    <row r="280" spans="1:35" ht="13.5" customHeight="1" hidden="1" thickBot="1">
      <c r="A280" s="331"/>
      <c r="B280" s="451"/>
      <c r="C280" s="338"/>
      <c r="D280" s="339"/>
      <c r="E280" s="340"/>
      <c r="F280" s="447"/>
      <c r="G280" s="331"/>
      <c r="H280" s="346"/>
      <c r="I280" s="348"/>
      <c r="J280" s="346">
        <f t="shared" si="18"/>
        <v>0</v>
      </c>
      <c r="K280" s="348"/>
      <c r="L280" s="346">
        <f t="shared" si="19"/>
        <v>0</v>
      </c>
      <c r="M280" s="355"/>
      <c r="N280" s="52">
        <f t="shared" si="20"/>
        <v>0</v>
      </c>
      <c r="O280" s="355">
        <f>G280*104.9%</f>
        <v>0</v>
      </c>
      <c r="P280" s="348"/>
      <c r="Q280" s="346">
        <f t="shared" si="21"/>
        <v>0</v>
      </c>
      <c r="R280" s="348"/>
      <c r="S280" s="80"/>
      <c r="T280" s="81"/>
      <c r="U280" s="81"/>
      <c r="V280" s="52"/>
      <c r="W280" s="19"/>
      <c r="X280" s="346">
        <f t="shared" si="22"/>
        <v>0</v>
      </c>
      <c r="Y280" s="347"/>
      <c r="Z280" s="348"/>
      <c r="AA280" s="346">
        <v>6821</v>
      </c>
      <c r="AB280" s="347"/>
      <c r="AC280" s="347"/>
      <c r="AD280" s="348"/>
      <c r="AE280" s="349">
        <f t="shared" si="23"/>
        <v>0</v>
      </c>
      <c r="AF280" s="350"/>
      <c r="AG280" s="346">
        <f>X280+AE280</f>
        <v>0</v>
      </c>
      <c r="AH280" s="348"/>
      <c r="AI280" s="371"/>
    </row>
    <row r="281" spans="1:35" ht="13.5" customHeight="1" hidden="1" thickBot="1">
      <c r="A281" s="331"/>
      <c r="B281" s="451"/>
      <c r="C281" s="338"/>
      <c r="D281" s="339"/>
      <c r="E281" s="340"/>
      <c r="F281" s="447"/>
      <c r="G281" s="331"/>
      <c r="H281" s="346"/>
      <c r="I281" s="348"/>
      <c r="J281" s="346">
        <f t="shared" si="18"/>
        <v>0</v>
      </c>
      <c r="K281" s="348"/>
      <c r="L281" s="346">
        <f t="shared" si="19"/>
        <v>0</v>
      </c>
      <c r="M281" s="355"/>
      <c r="N281" s="52">
        <f t="shared" si="20"/>
        <v>0</v>
      </c>
      <c r="O281" s="355">
        <f>G281*104.9%</f>
        <v>0</v>
      </c>
      <c r="P281" s="348"/>
      <c r="Q281" s="346">
        <f t="shared" si="21"/>
        <v>0</v>
      </c>
      <c r="R281" s="348"/>
      <c r="S281" s="80"/>
      <c r="T281" s="81"/>
      <c r="U281" s="81"/>
      <c r="V281" s="52"/>
      <c r="W281" s="19"/>
      <c r="X281" s="346">
        <f t="shared" si="22"/>
        <v>0</v>
      </c>
      <c r="Y281" s="347"/>
      <c r="Z281" s="348"/>
      <c r="AA281" s="346">
        <v>6821</v>
      </c>
      <c r="AB281" s="347"/>
      <c r="AC281" s="347"/>
      <c r="AD281" s="348"/>
      <c r="AE281" s="349">
        <f t="shared" si="23"/>
        <v>0</v>
      </c>
      <c r="AF281" s="350"/>
      <c r="AG281" s="346">
        <f>X281+AE281</f>
        <v>0</v>
      </c>
      <c r="AH281" s="348"/>
      <c r="AI281" s="371"/>
    </row>
    <row r="282" spans="1:35" ht="13.5" customHeight="1" hidden="1" thickBot="1">
      <c r="A282" s="331"/>
      <c r="B282" s="451"/>
      <c r="C282" s="338"/>
      <c r="D282" s="339"/>
      <c r="E282" s="340"/>
      <c r="F282" s="447"/>
      <c r="G282" s="331"/>
      <c r="H282" s="346"/>
      <c r="I282" s="348"/>
      <c r="J282" s="346">
        <f t="shared" si="18"/>
        <v>0</v>
      </c>
      <c r="K282" s="348"/>
      <c r="L282" s="346">
        <f t="shared" si="19"/>
        <v>0</v>
      </c>
      <c r="M282" s="355"/>
      <c r="N282" s="52">
        <f t="shared" si="20"/>
        <v>0</v>
      </c>
      <c r="O282" s="355">
        <f>G282*104.9%</f>
        <v>0</v>
      </c>
      <c r="P282" s="348"/>
      <c r="Q282" s="346">
        <f t="shared" si="21"/>
        <v>0</v>
      </c>
      <c r="R282" s="348"/>
      <c r="S282" s="80"/>
      <c r="T282" s="81"/>
      <c r="U282" s="81"/>
      <c r="V282" s="52"/>
      <c r="W282" s="19"/>
      <c r="X282" s="346">
        <f t="shared" si="22"/>
        <v>0</v>
      </c>
      <c r="Y282" s="347"/>
      <c r="Z282" s="348"/>
      <c r="AA282" s="346">
        <v>6821</v>
      </c>
      <c r="AB282" s="347"/>
      <c r="AC282" s="347"/>
      <c r="AD282" s="348"/>
      <c r="AE282" s="349">
        <f t="shared" si="23"/>
        <v>0</v>
      </c>
      <c r="AF282" s="350"/>
      <c r="AG282" s="346">
        <f>X282+AE282</f>
        <v>0</v>
      </c>
      <c r="AH282" s="348"/>
      <c r="AI282" s="371"/>
    </row>
    <row r="283" spans="1:35" ht="12.75" customHeight="1">
      <c r="A283" s="331"/>
      <c r="B283" s="451"/>
      <c r="C283" s="338"/>
      <c r="D283" s="339"/>
      <c r="E283" s="340"/>
      <c r="F283" s="344" t="s">
        <v>98</v>
      </c>
      <c r="G283" s="329">
        <v>6751</v>
      </c>
      <c r="H283" s="324"/>
      <c r="I283" s="326"/>
      <c r="J283" s="324">
        <f t="shared" si="18"/>
        <v>2295.34</v>
      </c>
      <c r="K283" s="326"/>
      <c r="L283" s="324">
        <f t="shared" si="19"/>
        <v>29.704400000000003</v>
      </c>
      <c r="M283" s="325"/>
      <c r="N283" s="58">
        <f t="shared" si="20"/>
        <v>101.265</v>
      </c>
      <c r="O283" s="325">
        <f>G283*O10</f>
        <v>7520.6140000000005</v>
      </c>
      <c r="P283" s="326"/>
      <c r="Q283" s="324">
        <f t="shared" si="21"/>
        <v>16697.9234</v>
      </c>
      <c r="R283" s="326"/>
      <c r="S283" s="96">
        <v>0</v>
      </c>
      <c r="T283" s="79"/>
      <c r="U283" s="79"/>
      <c r="V283" s="58">
        <f>Q283*S283</f>
        <v>0</v>
      </c>
      <c r="W283" s="28">
        <f>Q283+V283</f>
        <v>16697.9234</v>
      </c>
      <c r="X283" s="324">
        <f t="shared" si="22"/>
        <v>16697.9234</v>
      </c>
      <c r="Y283" s="325"/>
      <c r="Z283" s="326"/>
      <c r="AA283" s="324">
        <v>6821</v>
      </c>
      <c r="AB283" s="325"/>
      <c r="AC283" s="325"/>
      <c r="AD283" s="326"/>
      <c r="AE283" s="327">
        <f t="shared" si="23"/>
        <v>3339.58468</v>
      </c>
      <c r="AF283" s="328"/>
      <c r="AG283" s="324">
        <v>13040</v>
      </c>
      <c r="AH283" s="326"/>
      <c r="AI283" s="371"/>
    </row>
    <row r="284" spans="1:35" ht="12.75" customHeight="1">
      <c r="A284" s="331"/>
      <c r="B284" s="451"/>
      <c r="C284" s="338"/>
      <c r="D284" s="339"/>
      <c r="E284" s="340"/>
      <c r="F284" s="447"/>
      <c r="G284" s="331"/>
      <c r="H284" s="346"/>
      <c r="I284" s="348"/>
      <c r="J284" s="346"/>
      <c r="K284" s="348"/>
      <c r="L284" s="346"/>
      <c r="M284" s="355"/>
      <c r="N284" s="52"/>
      <c r="O284" s="355"/>
      <c r="P284" s="348"/>
      <c r="Q284" s="346"/>
      <c r="R284" s="348"/>
      <c r="S284" s="80"/>
      <c r="T284" s="81"/>
      <c r="U284" s="81"/>
      <c r="V284" s="52"/>
      <c r="W284" s="19"/>
      <c r="X284" s="346"/>
      <c r="Y284" s="355"/>
      <c r="Z284" s="348"/>
      <c r="AA284" s="346"/>
      <c r="AB284" s="355"/>
      <c r="AC284" s="355"/>
      <c r="AD284" s="348"/>
      <c r="AE284" s="349"/>
      <c r="AF284" s="350"/>
      <c r="AG284" s="346"/>
      <c r="AH284" s="348"/>
      <c r="AI284" s="371"/>
    </row>
    <row r="285" spans="1:35" ht="12.75" customHeight="1">
      <c r="A285" s="331"/>
      <c r="B285" s="451"/>
      <c r="C285" s="338"/>
      <c r="D285" s="339"/>
      <c r="E285" s="340"/>
      <c r="F285" s="447"/>
      <c r="G285" s="331"/>
      <c r="H285" s="346"/>
      <c r="I285" s="348"/>
      <c r="J285" s="346"/>
      <c r="K285" s="348"/>
      <c r="L285" s="346"/>
      <c r="M285" s="355"/>
      <c r="N285" s="52"/>
      <c r="O285" s="355"/>
      <c r="P285" s="348"/>
      <c r="Q285" s="346"/>
      <c r="R285" s="348"/>
      <c r="S285" s="80"/>
      <c r="T285" s="81"/>
      <c r="U285" s="81"/>
      <c r="V285" s="52"/>
      <c r="W285" s="19"/>
      <c r="X285" s="346"/>
      <c r="Y285" s="355"/>
      <c r="Z285" s="348"/>
      <c r="AA285" s="346"/>
      <c r="AB285" s="355"/>
      <c r="AC285" s="355"/>
      <c r="AD285" s="348"/>
      <c r="AE285" s="349"/>
      <c r="AF285" s="350"/>
      <c r="AG285" s="346"/>
      <c r="AH285" s="348"/>
      <c r="AI285" s="371"/>
    </row>
    <row r="286" spans="1:35" ht="12.75" customHeight="1">
      <c r="A286" s="331"/>
      <c r="B286" s="451"/>
      <c r="C286" s="338"/>
      <c r="D286" s="339"/>
      <c r="E286" s="340"/>
      <c r="F286" s="447"/>
      <c r="G286" s="331"/>
      <c r="H286" s="346"/>
      <c r="I286" s="348"/>
      <c r="J286" s="346"/>
      <c r="K286" s="348"/>
      <c r="L286" s="346"/>
      <c r="M286" s="355"/>
      <c r="N286" s="52"/>
      <c r="O286" s="355"/>
      <c r="P286" s="348"/>
      <c r="Q286" s="346"/>
      <c r="R286" s="348"/>
      <c r="S286" s="80"/>
      <c r="T286" s="81"/>
      <c r="U286" s="81"/>
      <c r="V286" s="52"/>
      <c r="W286" s="19"/>
      <c r="X286" s="346"/>
      <c r="Y286" s="355"/>
      <c r="Z286" s="348"/>
      <c r="AA286" s="346"/>
      <c r="AB286" s="355"/>
      <c r="AC286" s="355"/>
      <c r="AD286" s="348"/>
      <c r="AE286" s="349"/>
      <c r="AF286" s="350"/>
      <c r="AG286" s="346"/>
      <c r="AH286" s="348"/>
      <c r="AI286" s="371"/>
    </row>
    <row r="287" spans="1:35" ht="13.5" customHeight="1" thickBot="1">
      <c r="A287" s="330"/>
      <c r="B287" s="452"/>
      <c r="C287" s="341"/>
      <c r="D287" s="342"/>
      <c r="E287" s="343"/>
      <c r="F287" s="345"/>
      <c r="G287" s="330"/>
      <c r="H287" s="319"/>
      <c r="I287" s="321"/>
      <c r="J287" s="319"/>
      <c r="K287" s="321"/>
      <c r="L287" s="319"/>
      <c r="M287" s="320"/>
      <c r="N287" s="59"/>
      <c r="O287" s="320"/>
      <c r="P287" s="321"/>
      <c r="Q287" s="319"/>
      <c r="R287" s="321"/>
      <c r="S287" s="29"/>
      <c r="T287" s="78"/>
      <c r="U287" s="78"/>
      <c r="V287" s="59"/>
      <c r="W287" s="20"/>
      <c r="X287" s="319"/>
      <c r="Y287" s="320"/>
      <c r="Z287" s="321"/>
      <c r="AA287" s="319"/>
      <c r="AB287" s="320"/>
      <c r="AC287" s="320"/>
      <c r="AD287" s="321"/>
      <c r="AE287" s="322"/>
      <c r="AF287" s="323"/>
      <c r="AG287" s="319"/>
      <c r="AH287" s="321"/>
      <c r="AI287" s="371"/>
    </row>
    <row r="288" spans="1:35" ht="83.25" customHeight="1" thickBot="1">
      <c r="A288" s="329" t="s">
        <v>71</v>
      </c>
      <c r="B288" s="332" t="s">
        <v>126</v>
      </c>
      <c r="C288" s="335" t="s">
        <v>97</v>
      </c>
      <c r="D288" s="336"/>
      <c r="E288" s="337"/>
      <c r="F288" s="447" t="s">
        <v>5</v>
      </c>
      <c r="G288" s="331">
        <v>7715</v>
      </c>
      <c r="H288" s="346"/>
      <c r="I288" s="348"/>
      <c r="J288" s="346">
        <f t="shared" si="18"/>
        <v>2623.1000000000004</v>
      </c>
      <c r="K288" s="348"/>
      <c r="L288" s="346">
        <f t="shared" si="19"/>
        <v>33.946000000000005</v>
      </c>
      <c r="M288" s="355"/>
      <c r="N288" s="52">
        <f t="shared" si="20"/>
        <v>115.725</v>
      </c>
      <c r="O288" s="355">
        <f>G288*O10</f>
        <v>8594.51</v>
      </c>
      <c r="P288" s="348"/>
      <c r="Q288" s="346">
        <f t="shared" si="21"/>
        <v>19082.281000000003</v>
      </c>
      <c r="R288" s="348"/>
      <c r="S288" s="102">
        <v>0</v>
      </c>
      <c r="T288" s="81"/>
      <c r="U288" s="81"/>
      <c r="V288" s="52">
        <f>Q288*S288</f>
        <v>0</v>
      </c>
      <c r="W288" s="19">
        <f>Q288+V288</f>
        <v>19082.281000000003</v>
      </c>
      <c r="X288" s="346">
        <f t="shared" si="22"/>
        <v>19082.281000000003</v>
      </c>
      <c r="Y288" s="347"/>
      <c r="Z288" s="348"/>
      <c r="AA288" s="346">
        <v>6821</v>
      </c>
      <c r="AB288" s="347"/>
      <c r="AC288" s="347"/>
      <c r="AD288" s="348"/>
      <c r="AE288" s="349">
        <f t="shared" si="23"/>
        <v>3816.4562000000005</v>
      </c>
      <c r="AF288" s="350"/>
      <c r="AG288" s="346">
        <v>16900</v>
      </c>
      <c r="AH288" s="348"/>
      <c r="AI288" s="371"/>
    </row>
    <row r="289" spans="1:35" ht="13.5" customHeight="1" hidden="1" thickBot="1">
      <c r="A289" s="331"/>
      <c r="B289" s="333"/>
      <c r="C289" s="338"/>
      <c r="D289" s="339"/>
      <c r="E289" s="340"/>
      <c r="F289" s="447"/>
      <c r="G289" s="331"/>
      <c r="H289" s="346"/>
      <c r="I289" s="348"/>
      <c r="J289" s="346">
        <f t="shared" si="18"/>
        <v>0</v>
      </c>
      <c r="K289" s="348"/>
      <c r="L289" s="346">
        <f t="shared" si="19"/>
        <v>0</v>
      </c>
      <c r="M289" s="355"/>
      <c r="N289" s="52">
        <f t="shared" si="20"/>
        <v>0</v>
      </c>
      <c r="O289" s="355">
        <f>G289*104.9%</f>
        <v>0</v>
      </c>
      <c r="P289" s="348"/>
      <c r="Q289" s="346">
        <f t="shared" si="21"/>
        <v>0</v>
      </c>
      <c r="R289" s="348"/>
      <c r="S289" s="80"/>
      <c r="T289" s="81"/>
      <c r="U289" s="81"/>
      <c r="V289" s="52"/>
      <c r="W289" s="19"/>
      <c r="X289" s="346">
        <f t="shared" si="22"/>
        <v>0</v>
      </c>
      <c r="Y289" s="347"/>
      <c r="Z289" s="348"/>
      <c r="AA289" s="346">
        <v>6821</v>
      </c>
      <c r="AB289" s="347"/>
      <c r="AC289" s="347"/>
      <c r="AD289" s="348"/>
      <c r="AE289" s="349">
        <f t="shared" si="23"/>
        <v>0</v>
      </c>
      <c r="AF289" s="350"/>
      <c r="AG289" s="346">
        <f>X289+AE289</f>
        <v>0</v>
      </c>
      <c r="AH289" s="348"/>
      <c r="AI289" s="371"/>
    </row>
    <row r="290" spans="1:35" ht="13.5" customHeight="1" hidden="1" thickBot="1">
      <c r="A290" s="331"/>
      <c r="B290" s="333"/>
      <c r="C290" s="338"/>
      <c r="D290" s="339"/>
      <c r="E290" s="340"/>
      <c r="F290" s="447"/>
      <c r="G290" s="331"/>
      <c r="H290" s="346"/>
      <c r="I290" s="348"/>
      <c r="J290" s="346">
        <f t="shared" si="18"/>
        <v>0</v>
      </c>
      <c r="K290" s="348"/>
      <c r="L290" s="346">
        <f t="shared" si="19"/>
        <v>0</v>
      </c>
      <c r="M290" s="355"/>
      <c r="N290" s="52">
        <f t="shared" si="20"/>
        <v>0</v>
      </c>
      <c r="O290" s="355">
        <f>G290*104.9%</f>
        <v>0</v>
      </c>
      <c r="P290" s="348"/>
      <c r="Q290" s="346">
        <f t="shared" si="21"/>
        <v>0</v>
      </c>
      <c r="R290" s="348"/>
      <c r="S290" s="80"/>
      <c r="T290" s="81"/>
      <c r="U290" s="81"/>
      <c r="V290" s="52"/>
      <c r="W290" s="19"/>
      <c r="X290" s="346">
        <f t="shared" si="22"/>
        <v>0</v>
      </c>
      <c r="Y290" s="347"/>
      <c r="Z290" s="348"/>
      <c r="AA290" s="346">
        <v>6821</v>
      </c>
      <c r="AB290" s="347"/>
      <c r="AC290" s="347"/>
      <c r="AD290" s="348"/>
      <c r="AE290" s="349">
        <f t="shared" si="23"/>
        <v>0</v>
      </c>
      <c r="AF290" s="350"/>
      <c r="AG290" s="346">
        <f>X290+AE290</f>
        <v>0</v>
      </c>
      <c r="AH290" s="348"/>
      <c r="AI290" s="371"/>
    </row>
    <row r="291" spans="1:35" ht="13.5" customHeight="1" hidden="1" thickBot="1">
      <c r="A291" s="331"/>
      <c r="B291" s="333"/>
      <c r="C291" s="338"/>
      <c r="D291" s="339"/>
      <c r="E291" s="340"/>
      <c r="F291" s="447"/>
      <c r="G291" s="331"/>
      <c r="H291" s="346"/>
      <c r="I291" s="348"/>
      <c r="J291" s="346">
        <f t="shared" si="18"/>
        <v>0</v>
      </c>
      <c r="K291" s="348"/>
      <c r="L291" s="346">
        <f t="shared" si="19"/>
        <v>0</v>
      </c>
      <c r="M291" s="355"/>
      <c r="N291" s="52">
        <f t="shared" si="20"/>
        <v>0</v>
      </c>
      <c r="O291" s="355">
        <f>G291*104.9%</f>
        <v>0</v>
      </c>
      <c r="P291" s="348"/>
      <c r="Q291" s="346">
        <f t="shared" si="21"/>
        <v>0</v>
      </c>
      <c r="R291" s="348"/>
      <c r="S291" s="80"/>
      <c r="T291" s="81"/>
      <c r="U291" s="81"/>
      <c r="V291" s="52"/>
      <c r="W291" s="19"/>
      <c r="X291" s="346">
        <f t="shared" si="22"/>
        <v>0</v>
      </c>
      <c r="Y291" s="347"/>
      <c r="Z291" s="348"/>
      <c r="AA291" s="346">
        <v>6821</v>
      </c>
      <c r="AB291" s="347"/>
      <c r="AC291" s="347"/>
      <c r="AD291" s="348"/>
      <c r="AE291" s="349">
        <f t="shared" si="23"/>
        <v>0</v>
      </c>
      <c r="AF291" s="350"/>
      <c r="AG291" s="346">
        <f>X291+AE291</f>
        <v>0</v>
      </c>
      <c r="AH291" s="348"/>
      <c r="AI291" s="371"/>
    </row>
    <row r="292" spans="1:35" ht="13.5" customHeight="1" hidden="1" thickBot="1">
      <c r="A292" s="331"/>
      <c r="B292" s="333"/>
      <c r="C292" s="338"/>
      <c r="D292" s="339"/>
      <c r="E292" s="340"/>
      <c r="F292" s="345"/>
      <c r="G292" s="331"/>
      <c r="H292" s="346"/>
      <c r="I292" s="348"/>
      <c r="J292" s="346">
        <f t="shared" si="18"/>
        <v>0</v>
      </c>
      <c r="K292" s="348"/>
      <c r="L292" s="346">
        <f t="shared" si="19"/>
        <v>0</v>
      </c>
      <c r="M292" s="355"/>
      <c r="N292" s="52">
        <f t="shared" si="20"/>
        <v>0</v>
      </c>
      <c r="O292" s="355">
        <f>G292*104.9%</f>
        <v>0</v>
      </c>
      <c r="P292" s="348"/>
      <c r="Q292" s="346">
        <f t="shared" si="21"/>
        <v>0</v>
      </c>
      <c r="R292" s="348"/>
      <c r="S292" s="80"/>
      <c r="T292" s="81"/>
      <c r="U292" s="81"/>
      <c r="V292" s="52"/>
      <c r="W292" s="19"/>
      <c r="X292" s="346">
        <f t="shared" si="22"/>
        <v>0</v>
      </c>
      <c r="Y292" s="347"/>
      <c r="Z292" s="348"/>
      <c r="AA292" s="346">
        <v>6821</v>
      </c>
      <c r="AB292" s="347"/>
      <c r="AC292" s="347"/>
      <c r="AD292" s="348"/>
      <c r="AE292" s="349">
        <f t="shared" si="23"/>
        <v>0</v>
      </c>
      <c r="AF292" s="350"/>
      <c r="AG292" s="346">
        <f>X292+AE292</f>
        <v>0</v>
      </c>
      <c r="AH292" s="348"/>
      <c r="AI292" s="371"/>
    </row>
    <row r="293" spans="1:35" ht="21.75" customHeight="1">
      <c r="A293" s="331"/>
      <c r="B293" s="333"/>
      <c r="C293" s="338"/>
      <c r="D293" s="339"/>
      <c r="E293" s="340"/>
      <c r="F293" s="344" t="s">
        <v>98</v>
      </c>
      <c r="G293" s="329">
        <v>4340</v>
      </c>
      <c r="H293" s="324"/>
      <c r="I293" s="326"/>
      <c r="J293" s="324">
        <f t="shared" si="18"/>
        <v>1475.6000000000001</v>
      </c>
      <c r="K293" s="326"/>
      <c r="L293" s="324">
        <f t="shared" si="19"/>
        <v>19.096</v>
      </c>
      <c r="M293" s="325"/>
      <c r="N293" s="58">
        <f t="shared" si="20"/>
        <v>65.1</v>
      </c>
      <c r="O293" s="325">
        <f>G293*O10</f>
        <v>4834.76</v>
      </c>
      <c r="P293" s="326"/>
      <c r="Q293" s="324">
        <f t="shared" si="21"/>
        <v>10734.556</v>
      </c>
      <c r="R293" s="326"/>
      <c r="S293" s="96">
        <v>0</v>
      </c>
      <c r="T293" s="79"/>
      <c r="U293" s="79"/>
      <c r="V293" s="58">
        <f>Q293*S293</f>
        <v>0</v>
      </c>
      <c r="W293" s="28">
        <f>Q293+V293</f>
        <v>10734.556</v>
      </c>
      <c r="X293" s="324">
        <f t="shared" si="22"/>
        <v>10734.556</v>
      </c>
      <c r="Y293" s="325"/>
      <c r="Z293" s="326"/>
      <c r="AA293" s="324">
        <v>6821</v>
      </c>
      <c r="AB293" s="325"/>
      <c r="AC293" s="325"/>
      <c r="AD293" s="326"/>
      <c r="AE293" s="327">
        <f t="shared" si="23"/>
        <v>2146.9112</v>
      </c>
      <c r="AF293" s="328"/>
      <c r="AG293" s="324">
        <v>11880</v>
      </c>
      <c r="AH293" s="326"/>
      <c r="AI293" s="371"/>
    </row>
    <row r="294" spans="1:35" ht="12.75" customHeight="1" hidden="1" thickBot="1">
      <c r="A294" s="331"/>
      <c r="B294" s="333"/>
      <c r="C294" s="338"/>
      <c r="D294" s="339"/>
      <c r="E294" s="340"/>
      <c r="F294" s="447"/>
      <c r="G294" s="331"/>
      <c r="H294" s="346"/>
      <c r="I294" s="348"/>
      <c r="J294" s="346">
        <f t="shared" si="18"/>
        <v>0</v>
      </c>
      <c r="K294" s="348"/>
      <c r="L294" s="346">
        <f t="shared" si="19"/>
        <v>0</v>
      </c>
      <c r="M294" s="355"/>
      <c r="N294" s="52">
        <f t="shared" si="20"/>
        <v>0</v>
      </c>
      <c r="O294" s="355">
        <f>G294*104.9%</f>
        <v>0</v>
      </c>
      <c r="P294" s="348"/>
      <c r="Q294" s="346">
        <f t="shared" si="21"/>
        <v>0</v>
      </c>
      <c r="R294" s="348"/>
      <c r="S294" s="80"/>
      <c r="T294" s="81"/>
      <c r="U294" s="81"/>
      <c r="V294" s="52"/>
      <c r="W294" s="19"/>
      <c r="X294" s="346">
        <f t="shared" si="22"/>
        <v>0</v>
      </c>
      <c r="Y294" s="355"/>
      <c r="Z294" s="348"/>
      <c r="AA294" s="346">
        <v>6821</v>
      </c>
      <c r="AB294" s="355"/>
      <c r="AC294" s="355"/>
      <c r="AD294" s="348"/>
      <c r="AE294" s="349">
        <f t="shared" si="23"/>
        <v>0</v>
      </c>
      <c r="AF294" s="350"/>
      <c r="AG294" s="346">
        <f>X294+AE294</f>
        <v>0</v>
      </c>
      <c r="AH294" s="348"/>
      <c r="AI294" s="371"/>
    </row>
    <row r="295" spans="1:35" ht="12.75" customHeight="1" hidden="1" thickBot="1">
      <c r="A295" s="331"/>
      <c r="B295" s="333"/>
      <c r="C295" s="338"/>
      <c r="D295" s="339"/>
      <c r="E295" s="340"/>
      <c r="F295" s="447"/>
      <c r="G295" s="331"/>
      <c r="H295" s="346"/>
      <c r="I295" s="348"/>
      <c r="J295" s="346">
        <f t="shared" si="18"/>
        <v>0</v>
      </c>
      <c r="K295" s="348"/>
      <c r="L295" s="346">
        <f t="shared" si="19"/>
        <v>0</v>
      </c>
      <c r="M295" s="355"/>
      <c r="N295" s="52">
        <f t="shared" si="20"/>
        <v>0</v>
      </c>
      <c r="O295" s="355">
        <f>G295*104.9%</f>
        <v>0</v>
      </c>
      <c r="P295" s="348"/>
      <c r="Q295" s="346">
        <f t="shared" si="21"/>
        <v>0</v>
      </c>
      <c r="R295" s="348"/>
      <c r="S295" s="80"/>
      <c r="T295" s="81"/>
      <c r="U295" s="81"/>
      <c r="V295" s="52"/>
      <c r="W295" s="19"/>
      <c r="X295" s="346">
        <f t="shared" si="22"/>
        <v>0</v>
      </c>
      <c r="Y295" s="355"/>
      <c r="Z295" s="348"/>
      <c r="AA295" s="346">
        <v>6821</v>
      </c>
      <c r="AB295" s="355"/>
      <c r="AC295" s="355"/>
      <c r="AD295" s="348"/>
      <c r="AE295" s="349">
        <f t="shared" si="23"/>
        <v>0</v>
      </c>
      <c r="AF295" s="350"/>
      <c r="AG295" s="346">
        <f>X295+AE295</f>
        <v>0</v>
      </c>
      <c r="AH295" s="348"/>
      <c r="AI295" s="371"/>
    </row>
    <row r="296" spans="1:35" ht="30.75" customHeight="1" thickBot="1">
      <c r="A296" s="330"/>
      <c r="B296" s="334"/>
      <c r="C296" s="341"/>
      <c r="D296" s="342"/>
      <c r="E296" s="343"/>
      <c r="F296" s="345"/>
      <c r="G296" s="330"/>
      <c r="H296" s="319"/>
      <c r="I296" s="321"/>
      <c r="J296" s="319"/>
      <c r="K296" s="321"/>
      <c r="L296" s="319"/>
      <c r="M296" s="320"/>
      <c r="N296" s="59"/>
      <c r="O296" s="320"/>
      <c r="P296" s="321"/>
      <c r="Q296" s="319"/>
      <c r="R296" s="321"/>
      <c r="S296" s="29"/>
      <c r="T296" s="78"/>
      <c r="U296" s="78"/>
      <c r="V296" s="59"/>
      <c r="W296" s="20"/>
      <c r="X296" s="319"/>
      <c r="Y296" s="320"/>
      <c r="Z296" s="321"/>
      <c r="AA296" s="319"/>
      <c r="AB296" s="320"/>
      <c r="AC296" s="320"/>
      <c r="AD296" s="321"/>
      <c r="AE296" s="322"/>
      <c r="AF296" s="323"/>
      <c r="AG296" s="319"/>
      <c r="AH296" s="321"/>
      <c r="AI296" s="371"/>
    </row>
    <row r="297" spans="1:35" ht="37.5" customHeight="1" thickBot="1">
      <c r="A297" s="329" t="s">
        <v>73</v>
      </c>
      <c r="B297" s="332" t="s">
        <v>74</v>
      </c>
      <c r="C297" s="335" t="s">
        <v>97</v>
      </c>
      <c r="D297" s="336"/>
      <c r="E297" s="337"/>
      <c r="F297" s="344" t="s">
        <v>5</v>
      </c>
      <c r="G297" s="329">
        <v>2314</v>
      </c>
      <c r="H297" s="324"/>
      <c r="I297" s="326"/>
      <c r="J297" s="458">
        <f t="shared" si="18"/>
        <v>786.7600000000001</v>
      </c>
      <c r="K297" s="460"/>
      <c r="L297" s="458">
        <f t="shared" si="19"/>
        <v>10.181600000000001</v>
      </c>
      <c r="M297" s="459"/>
      <c r="N297" s="64">
        <f t="shared" si="20"/>
        <v>34.71</v>
      </c>
      <c r="O297" s="459">
        <f>G297*O10</f>
        <v>2577.7960000000003</v>
      </c>
      <c r="P297" s="460"/>
      <c r="Q297" s="458">
        <f t="shared" si="21"/>
        <v>5723.4476</v>
      </c>
      <c r="R297" s="460"/>
      <c r="S297" s="107">
        <v>0</v>
      </c>
      <c r="T297" s="85"/>
      <c r="U297" s="85"/>
      <c r="V297" s="64">
        <f>Q297*S297</f>
        <v>0</v>
      </c>
      <c r="W297" s="76">
        <f>Q297+V297</f>
        <v>5723.4476</v>
      </c>
      <c r="X297" s="458">
        <f t="shared" si="22"/>
        <v>5723.4476</v>
      </c>
      <c r="Y297" s="459"/>
      <c r="Z297" s="460"/>
      <c r="AA297" s="458">
        <v>6821</v>
      </c>
      <c r="AB297" s="459"/>
      <c r="AC297" s="459"/>
      <c r="AD297" s="460"/>
      <c r="AE297" s="461">
        <f t="shared" si="23"/>
        <v>1144.6895200000001</v>
      </c>
      <c r="AF297" s="462"/>
      <c r="AG297" s="458">
        <v>6870</v>
      </c>
      <c r="AH297" s="460"/>
      <c r="AI297" s="371"/>
    </row>
    <row r="298" spans="1:35" ht="13.5" customHeight="1" hidden="1" thickBot="1">
      <c r="A298" s="331"/>
      <c r="B298" s="333"/>
      <c r="C298" s="338"/>
      <c r="D298" s="339"/>
      <c r="E298" s="340"/>
      <c r="F298" s="447"/>
      <c r="G298" s="331"/>
      <c r="H298" s="346"/>
      <c r="I298" s="348"/>
      <c r="J298" s="346">
        <f t="shared" si="18"/>
        <v>0</v>
      </c>
      <c r="K298" s="348"/>
      <c r="L298" s="346">
        <f t="shared" si="19"/>
        <v>0</v>
      </c>
      <c r="M298" s="355"/>
      <c r="N298" s="52">
        <f t="shared" si="20"/>
        <v>0</v>
      </c>
      <c r="O298" s="355">
        <f>G298*104.9%</f>
        <v>0</v>
      </c>
      <c r="P298" s="348"/>
      <c r="Q298" s="346">
        <f t="shared" si="21"/>
        <v>0</v>
      </c>
      <c r="R298" s="348"/>
      <c r="S298" s="80"/>
      <c r="T298" s="81"/>
      <c r="U298" s="81"/>
      <c r="V298" s="52"/>
      <c r="W298" s="19"/>
      <c r="X298" s="346">
        <f t="shared" si="22"/>
        <v>0</v>
      </c>
      <c r="Y298" s="355"/>
      <c r="Z298" s="348"/>
      <c r="AA298" s="346">
        <v>6821</v>
      </c>
      <c r="AB298" s="355"/>
      <c r="AC298" s="355"/>
      <c r="AD298" s="348"/>
      <c r="AE298" s="349">
        <f t="shared" si="23"/>
        <v>0</v>
      </c>
      <c r="AF298" s="350"/>
      <c r="AG298" s="346">
        <f>X298+AE298</f>
        <v>0</v>
      </c>
      <c r="AH298" s="348"/>
      <c r="AI298" s="371"/>
    </row>
    <row r="299" spans="1:35" ht="13.5" customHeight="1" hidden="1" thickBot="1">
      <c r="A299" s="331"/>
      <c r="B299" s="333"/>
      <c r="C299" s="338"/>
      <c r="D299" s="339"/>
      <c r="E299" s="340"/>
      <c r="F299" s="345"/>
      <c r="G299" s="330"/>
      <c r="H299" s="319"/>
      <c r="I299" s="321"/>
      <c r="J299" s="319">
        <f t="shared" si="18"/>
        <v>0</v>
      </c>
      <c r="K299" s="321"/>
      <c r="L299" s="319">
        <f t="shared" si="19"/>
        <v>0</v>
      </c>
      <c r="M299" s="320"/>
      <c r="N299" s="59">
        <f t="shared" si="20"/>
        <v>0</v>
      </c>
      <c r="O299" s="320">
        <f>G299*104.9%</f>
        <v>0</v>
      </c>
      <c r="P299" s="321"/>
      <c r="Q299" s="319">
        <f t="shared" si="21"/>
        <v>0</v>
      </c>
      <c r="R299" s="321"/>
      <c r="S299" s="29"/>
      <c r="T299" s="78"/>
      <c r="U299" s="78"/>
      <c r="V299" s="59"/>
      <c r="W299" s="20"/>
      <c r="X299" s="319">
        <f t="shared" si="22"/>
        <v>0</v>
      </c>
      <c r="Y299" s="320"/>
      <c r="Z299" s="321"/>
      <c r="AA299" s="319">
        <v>6821</v>
      </c>
      <c r="AB299" s="320"/>
      <c r="AC299" s="320"/>
      <c r="AD299" s="321"/>
      <c r="AE299" s="322">
        <f t="shared" si="23"/>
        <v>0</v>
      </c>
      <c r="AF299" s="323"/>
      <c r="AG299" s="319">
        <f>X299+AE299</f>
        <v>0</v>
      </c>
      <c r="AH299" s="321"/>
      <c r="AI299" s="371"/>
    </row>
    <row r="300" spans="1:35" ht="15" hidden="1">
      <c r="A300" s="331"/>
      <c r="B300" s="333"/>
      <c r="C300" s="338"/>
      <c r="D300" s="339"/>
      <c r="E300" s="340"/>
      <c r="F300" s="344" t="s">
        <v>98</v>
      </c>
      <c r="G300" s="58"/>
      <c r="H300" s="324"/>
      <c r="I300" s="326"/>
      <c r="J300" s="324"/>
      <c r="K300" s="326"/>
      <c r="L300" s="324"/>
      <c r="M300" s="325"/>
      <c r="N300" s="58"/>
      <c r="O300" s="325"/>
      <c r="P300" s="326"/>
      <c r="Q300" s="324"/>
      <c r="R300" s="326"/>
      <c r="S300" s="27"/>
      <c r="T300" s="79"/>
      <c r="U300" s="79"/>
      <c r="V300" s="58"/>
      <c r="W300" s="28"/>
      <c r="X300" s="324"/>
      <c r="Y300" s="325"/>
      <c r="Z300" s="326"/>
      <c r="AA300" s="101"/>
      <c r="AB300" s="324"/>
      <c r="AC300" s="325"/>
      <c r="AD300" s="325"/>
      <c r="AE300" s="325"/>
      <c r="AF300" s="325"/>
      <c r="AG300" s="326"/>
      <c r="AH300" s="28"/>
      <c r="AI300" s="371"/>
    </row>
    <row r="301" spans="1:35" ht="59.25" customHeight="1" thickBot="1">
      <c r="A301" s="331"/>
      <c r="B301" s="333"/>
      <c r="C301" s="338"/>
      <c r="D301" s="339"/>
      <c r="E301" s="340"/>
      <c r="F301" s="447"/>
      <c r="G301" s="64">
        <v>2122</v>
      </c>
      <c r="H301" s="346"/>
      <c r="I301" s="348"/>
      <c r="J301" s="346">
        <f>G301*34%</f>
        <v>721.48</v>
      </c>
      <c r="K301" s="348"/>
      <c r="L301" s="346">
        <f>G301*0.44%</f>
        <v>9.3368</v>
      </c>
      <c r="M301" s="355"/>
      <c r="N301" s="52">
        <f>G301*1.5%</f>
        <v>31.83</v>
      </c>
      <c r="O301" s="355">
        <f>G301*O10</f>
        <v>2363.9080000000004</v>
      </c>
      <c r="P301" s="348"/>
      <c r="Q301" s="346">
        <f>G301+J301+L301+N301+O301</f>
        <v>5248.5548</v>
      </c>
      <c r="R301" s="348"/>
      <c r="S301" s="102">
        <v>0</v>
      </c>
      <c r="T301" s="81"/>
      <c r="U301" s="81"/>
      <c r="V301" s="52">
        <f>Q301*S301</f>
        <v>0</v>
      </c>
      <c r="W301" s="19">
        <f>Q301+V301</f>
        <v>5248.5548</v>
      </c>
      <c r="X301" s="346">
        <f>W301</f>
        <v>5248.5548</v>
      </c>
      <c r="Y301" s="355"/>
      <c r="Z301" s="348"/>
      <c r="AA301" s="346">
        <v>6821</v>
      </c>
      <c r="AB301" s="355"/>
      <c r="AC301" s="355"/>
      <c r="AD301" s="348"/>
      <c r="AE301" s="349">
        <f>X301*20%</f>
        <v>1049.7109600000001</v>
      </c>
      <c r="AF301" s="350"/>
      <c r="AG301" s="346">
        <v>6300</v>
      </c>
      <c r="AH301" s="348"/>
      <c r="AI301" s="371"/>
    </row>
    <row r="302" spans="1:35" ht="15" customHeight="1" hidden="1" thickBot="1">
      <c r="A302" s="331"/>
      <c r="B302" s="333"/>
      <c r="C302" s="338"/>
      <c r="D302" s="339"/>
      <c r="E302" s="340"/>
      <c r="F302" s="447"/>
      <c r="G302" s="83"/>
      <c r="H302" s="346"/>
      <c r="I302" s="348"/>
      <c r="J302" s="353"/>
      <c r="K302" s="356"/>
      <c r="L302" s="353"/>
      <c r="M302" s="354"/>
      <c r="N302" s="83"/>
      <c r="O302" s="354"/>
      <c r="P302" s="356"/>
      <c r="Q302" s="353"/>
      <c r="R302" s="356"/>
      <c r="S302" s="80"/>
      <c r="T302" s="81"/>
      <c r="U302" s="81"/>
      <c r="V302" s="52"/>
      <c r="W302" s="90"/>
      <c r="X302" s="353"/>
      <c r="Y302" s="354"/>
      <c r="Z302" s="356"/>
      <c r="AA302" s="90"/>
      <c r="AB302" s="99"/>
      <c r="AC302" s="99"/>
      <c r="AD302" s="99"/>
      <c r="AE302" s="99"/>
      <c r="AF302" s="99"/>
      <c r="AG302" s="99"/>
      <c r="AH302" s="90"/>
      <c r="AI302" s="371"/>
    </row>
    <row r="303" spans="1:35" ht="15.75" hidden="1" thickBot="1">
      <c r="A303" s="330"/>
      <c r="B303" s="334"/>
      <c r="C303" s="341"/>
      <c r="D303" s="342"/>
      <c r="E303" s="343"/>
      <c r="F303" s="345"/>
      <c r="G303" s="84"/>
      <c r="H303" s="319"/>
      <c r="I303" s="321"/>
      <c r="J303" s="351"/>
      <c r="K303" s="352"/>
      <c r="L303" s="351"/>
      <c r="M303" s="357"/>
      <c r="N303" s="84"/>
      <c r="O303" s="357"/>
      <c r="P303" s="352"/>
      <c r="Q303" s="351"/>
      <c r="R303" s="352"/>
      <c r="S303" s="29"/>
      <c r="T303" s="78"/>
      <c r="U303" s="78"/>
      <c r="V303" s="59"/>
      <c r="W303" s="92"/>
      <c r="X303" s="351"/>
      <c r="Y303" s="357"/>
      <c r="Z303" s="352"/>
      <c r="AA303" s="92"/>
      <c r="AB303" s="319"/>
      <c r="AC303" s="320"/>
      <c r="AD303" s="320"/>
      <c r="AE303" s="320"/>
      <c r="AF303" s="320"/>
      <c r="AG303" s="321"/>
      <c r="AH303" s="92"/>
      <c r="AI303" s="371"/>
    </row>
    <row r="304" spans="1:35" ht="39.75" customHeight="1" thickBot="1">
      <c r="A304" s="329" t="s">
        <v>75</v>
      </c>
      <c r="B304" s="390" t="s">
        <v>76</v>
      </c>
      <c r="C304" s="335" t="s">
        <v>97</v>
      </c>
      <c r="D304" s="336"/>
      <c r="E304" s="337"/>
      <c r="F304" s="344" t="s">
        <v>5</v>
      </c>
      <c r="G304" s="331">
        <v>6269</v>
      </c>
      <c r="H304" s="324"/>
      <c r="I304" s="326"/>
      <c r="J304" s="458">
        <f aca="true" t="shared" si="24" ref="J304:J315">G304*34%</f>
        <v>2131.46</v>
      </c>
      <c r="K304" s="460"/>
      <c r="L304" s="458">
        <f aca="true" t="shared" si="25" ref="L304:L315">G304*0.44%</f>
        <v>27.5836</v>
      </c>
      <c r="M304" s="459"/>
      <c r="N304" s="64">
        <f aca="true" t="shared" si="26" ref="N304:N315">G304*1.5%</f>
        <v>94.035</v>
      </c>
      <c r="O304" s="459">
        <f>G304*O10</f>
        <v>6983.666000000001</v>
      </c>
      <c r="P304" s="460"/>
      <c r="Q304" s="458">
        <f aca="true" t="shared" si="27" ref="Q304:Q315">G304+J304+L304+N304+O304</f>
        <v>15505.7446</v>
      </c>
      <c r="R304" s="460"/>
      <c r="S304" s="107">
        <v>0</v>
      </c>
      <c r="T304" s="85"/>
      <c r="U304" s="85"/>
      <c r="V304" s="64">
        <f>Q304*S304</f>
        <v>0</v>
      </c>
      <c r="W304" s="76">
        <f>Q304+V304</f>
        <v>15505.7446</v>
      </c>
      <c r="X304" s="458">
        <f aca="true" t="shared" si="28" ref="X304:X322">W304</f>
        <v>15505.7446</v>
      </c>
      <c r="Y304" s="459"/>
      <c r="Z304" s="460"/>
      <c r="AA304" s="458">
        <v>6821</v>
      </c>
      <c r="AB304" s="459"/>
      <c r="AC304" s="459"/>
      <c r="AD304" s="460"/>
      <c r="AE304" s="461">
        <f aca="true" t="shared" si="29" ref="AE304:AE315">X304*20%</f>
        <v>3101.14892</v>
      </c>
      <c r="AF304" s="462"/>
      <c r="AG304" s="458">
        <v>18610</v>
      </c>
      <c r="AH304" s="460"/>
      <c r="AI304" s="371"/>
    </row>
    <row r="305" spans="1:35" ht="12.75" customHeight="1" hidden="1" thickBot="1">
      <c r="A305" s="331"/>
      <c r="B305" s="391"/>
      <c r="C305" s="338"/>
      <c r="D305" s="339"/>
      <c r="E305" s="340"/>
      <c r="F305" s="447"/>
      <c r="G305" s="331"/>
      <c r="H305" s="346"/>
      <c r="I305" s="348"/>
      <c r="J305" s="346">
        <f t="shared" si="24"/>
        <v>0</v>
      </c>
      <c r="K305" s="348"/>
      <c r="L305" s="346">
        <f t="shared" si="25"/>
        <v>0</v>
      </c>
      <c r="M305" s="355"/>
      <c r="N305" s="52">
        <f t="shared" si="26"/>
        <v>0</v>
      </c>
      <c r="O305" s="355">
        <f aca="true" t="shared" si="30" ref="O305:O315">G305*104.9%</f>
        <v>0</v>
      </c>
      <c r="P305" s="348"/>
      <c r="Q305" s="346">
        <f t="shared" si="27"/>
        <v>0</v>
      </c>
      <c r="R305" s="348"/>
      <c r="S305" s="80"/>
      <c r="T305" s="81"/>
      <c r="U305" s="81"/>
      <c r="V305" s="52"/>
      <c r="W305" s="19"/>
      <c r="X305" s="346">
        <f t="shared" si="28"/>
        <v>0</v>
      </c>
      <c r="Y305" s="355"/>
      <c r="Z305" s="348"/>
      <c r="AA305" s="346">
        <v>6821</v>
      </c>
      <c r="AB305" s="355"/>
      <c r="AC305" s="355"/>
      <c r="AD305" s="348"/>
      <c r="AE305" s="349">
        <f t="shared" si="29"/>
        <v>0</v>
      </c>
      <c r="AF305" s="350"/>
      <c r="AG305" s="346">
        <f aca="true" t="shared" si="31" ref="AG305:AG315">X305+AE305</f>
        <v>0</v>
      </c>
      <c r="AH305" s="348"/>
      <c r="AI305" s="371"/>
    </row>
    <row r="306" spans="1:35" ht="12.75" customHeight="1" hidden="1" thickBot="1">
      <c r="A306" s="331"/>
      <c r="B306" s="391"/>
      <c r="C306" s="338"/>
      <c r="D306" s="339"/>
      <c r="E306" s="340"/>
      <c r="F306" s="447"/>
      <c r="G306" s="331"/>
      <c r="H306" s="346"/>
      <c r="I306" s="348"/>
      <c r="J306" s="346">
        <f t="shared" si="24"/>
        <v>0</v>
      </c>
      <c r="K306" s="348"/>
      <c r="L306" s="346">
        <f t="shared" si="25"/>
        <v>0</v>
      </c>
      <c r="M306" s="355"/>
      <c r="N306" s="52">
        <f t="shared" si="26"/>
        <v>0</v>
      </c>
      <c r="O306" s="355">
        <f t="shared" si="30"/>
        <v>0</v>
      </c>
      <c r="P306" s="348"/>
      <c r="Q306" s="346">
        <f t="shared" si="27"/>
        <v>0</v>
      </c>
      <c r="R306" s="348"/>
      <c r="S306" s="80"/>
      <c r="T306" s="81"/>
      <c r="U306" s="81"/>
      <c r="V306" s="52"/>
      <c r="W306" s="19"/>
      <c r="X306" s="346">
        <f t="shared" si="28"/>
        <v>0</v>
      </c>
      <c r="Y306" s="355"/>
      <c r="Z306" s="348"/>
      <c r="AA306" s="346">
        <v>6821</v>
      </c>
      <c r="AB306" s="355"/>
      <c r="AC306" s="355"/>
      <c r="AD306" s="348"/>
      <c r="AE306" s="349">
        <f t="shared" si="29"/>
        <v>0</v>
      </c>
      <c r="AF306" s="350"/>
      <c r="AG306" s="346">
        <f t="shared" si="31"/>
        <v>0</v>
      </c>
      <c r="AH306" s="348"/>
      <c r="AI306" s="371"/>
    </row>
    <row r="307" spans="1:35" ht="45.75" customHeight="1" hidden="1" thickBot="1">
      <c r="A307" s="331"/>
      <c r="B307" s="391"/>
      <c r="C307" s="338"/>
      <c r="D307" s="339"/>
      <c r="E307" s="340"/>
      <c r="F307" s="345"/>
      <c r="G307" s="330"/>
      <c r="H307" s="319"/>
      <c r="I307" s="321"/>
      <c r="J307" s="319">
        <f t="shared" si="24"/>
        <v>0</v>
      </c>
      <c r="K307" s="321"/>
      <c r="L307" s="319">
        <f t="shared" si="25"/>
        <v>0</v>
      </c>
      <c r="M307" s="320"/>
      <c r="N307" s="59">
        <f t="shared" si="26"/>
        <v>0</v>
      </c>
      <c r="O307" s="320">
        <f t="shared" si="30"/>
        <v>0</v>
      </c>
      <c r="P307" s="321"/>
      <c r="Q307" s="319">
        <f t="shared" si="27"/>
        <v>0</v>
      </c>
      <c r="R307" s="321"/>
      <c r="S307" s="80"/>
      <c r="T307" s="81"/>
      <c r="U307" s="81"/>
      <c r="V307" s="52"/>
      <c r="W307" s="20"/>
      <c r="X307" s="319">
        <f t="shared" si="28"/>
        <v>0</v>
      </c>
      <c r="Y307" s="320"/>
      <c r="Z307" s="321"/>
      <c r="AA307" s="319">
        <v>6821</v>
      </c>
      <c r="AB307" s="320"/>
      <c r="AC307" s="320"/>
      <c r="AD307" s="321"/>
      <c r="AE307" s="322">
        <f t="shared" si="29"/>
        <v>0</v>
      </c>
      <c r="AF307" s="323"/>
      <c r="AG307" s="319">
        <f t="shared" si="31"/>
        <v>0</v>
      </c>
      <c r="AH307" s="321"/>
      <c r="AI307" s="371"/>
    </row>
    <row r="308" spans="1:35" ht="50.25" customHeight="1" thickBot="1">
      <c r="A308" s="331"/>
      <c r="B308" s="391"/>
      <c r="C308" s="338"/>
      <c r="D308" s="339"/>
      <c r="E308" s="340"/>
      <c r="F308" s="344" t="s">
        <v>98</v>
      </c>
      <c r="G308" s="329">
        <v>5304</v>
      </c>
      <c r="H308" s="324"/>
      <c r="I308" s="326"/>
      <c r="J308" s="346">
        <f t="shared" si="24"/>
        <v>1803.3600000000001</v>
      </c>
      <c r="K308" s="348"/>
      <c r="L308" s="346">
        <f t="shared" si="25"/>
        <v>23.337600000000002</v>
      </c>
      <c r="M308" s="355"/>
      <c r="N308" s="52">
        <f t="shared" si="26"/>
        <v>79.56</v>
      </c>
      <c r="O308" s="355">
        <f>G308*O10</f>
        <v>5908.656000000001</v>
      </c>
      <c r="P308" s="348"/>
      <c r="Q308" s="346">
        <f t="shared" si="27"/>
        <v>13118.913600000002</v>
      </c>
      <c r="R308" s="348"/>
      <c r="S308" s="102">
        <v>0</v>
      </c>
      <c r="T308" s="81"/>
      <c r="U308" s="81"/>
      <c r="V308" s="52">
        <f>Q308*S308</f>
        <v>0</v>
      </c>
      <c r="W308" s="19">
        <f>Q308+V308</f>
        <v>13118.913600000002</v>
      </c>
      <c r="X308" s="346">
        <f t="shared" si="28"/>
        <v>13118.913600000002</v>
      </c>
      <c r="Y308" s="347"/>
      <c r="Z308" s="348"/>
      <c r="AA308" s="346">
        <v>6821</v>
      </c>
      <c r="AB308" s="347"/>
      <c r="AC308" s="347"/>
      <c r="AD308" s="348"/>
      <c r="AE308" s="349">
        <f t="shared" si="29"/>
        <v>2623.7827200000006</v>
      </c>
      <c r="AF308" s="350"/>
      <c r="AG308" s="346">
        <v>15740</v>
      </c>
      <c r="AH308" s="348"/>
      <c r="AI308" s="371"/>
    </row>
    <row r="309" spans="1:35" ht="12.75" customHeight="1" hidden="1" thickBot="1">
      <c r="A309" s="331"/>
      <c r="B309" s="391"/>
      <c r="C309" s="338"/>
      <c r="D309" s="339"/>
      <c r="E309" s="340"/>
      <c r="F309" s="447"/>
      <c r="G309" s="331"/>
      <c r="H309" s="346"/>
      <c r="I309" s="348"/>
      <c r="J309" s="346">
        <f t="shared" si="24"/>
        <v>0</v>
      </c>
      <c r="K309" s="348"/>
      <c r="L309" s="346">
        <f t="shared" si="25"/>
        <v>0</v>
      </c>
      <c r="M309" s="355"/>
      <c r="N309" s="52">
        <f t="shared" si="26"/>
        <v>0</v>
      </c>
      <c r="O309" s="355">
        <f t="shared" si="30"/>
        <v>0</v>
      </c>
      <c r="P309" s="348"/>
      <c r="Q309" s="346">
        <f t="shared" si="27"/>
        <v>0</v>
      </c>
      <c r="R309" s="348"/>
      <c r="S309" s="80"/>
      <c r="T309" s="81"/>
      <c r="U309" s="81"/>
      <c r="V309" s="52"/>
      <c r="W309" s="19"/>
      <c r="X309" s="346">
        <f t="shared" si="28"/>
        <v>0</v>
      </c>
      <c r="Y309" s="347"/>
      <c r="Z309" s="348"/>
      <c r="AA309" s="346">
        <v>6821</v>
      </c>
      <c r="AB309" s="347"/>
      <c r="AC309" s="347"/>
      <c r="AD309" s="348"/>
      <c r="AE309" s="349">
        <f t="shared" si="29"/>
        <v>0</v>
      </c>
      <c r="AF309" s="350"/>
      <c r="AG309" s="346">
        <f t="shared" si="31"/>
        <v>0</v>
      </c>
      <c r="AH309" s="348"/>
      <c r="AI309" s="371"/>
    </row>
    <row r="310" spans="1:35" ht="12.75" customHeight="1" hidden="1" thickBot="1">
      <c r="A310" s="331"/>
      <c r="B310" s="391"/>
      <c r="C310" s="338"/>
      <c r="D310" s="339"/>
      <c r="E310" s="340"/>
      <c r="F310" s="447"/>
      <c r="G310" s="331"/>
      <c r="H310" s="346"/>
      <c r="I310" s="348"/>
      <c r="J310" s="346">
        <f t="shared" si="24"/>
        <v>0</v>
      </c>
      <c r="K310" s="348"/>
      <c r="L310" s="346">
        <f t="shared" si="25"/>
        <v>0</v>
      </c>
      <c r="M310" s="355"/>
      <c r="N310" s="52">
        <f t="shared" si="26"/>
        <v>0</v>
      </c>
      <c r="O310" s="355">
        <f t="shared" si="30"/>
        <v>0</v>
      </c>
      <c r="P310" s="348"/>
      <c r="Q310" s="346">
        <f t="shared" si="27"/>
        <v>0</v>
      </c>
      <c r="R310" s="348"/>
      <c r="S310" s="80"/>
      <c r="T310" s="81"/>
      <c r="U310" s="81"/>
      <c r="V310" s="52"/>
      <c r="W310" s="19"/>
      <c r="X310" s="346">
        <f t="shared" si="28"/>
        <v>0</v>
      </c>
      <c r="Y310" s="347"/>
      <c r="Z310" s="348"/>
      <c r="AA310" s="346">
        <v>6821</v>
      </c>
      <c r="AB310" s="347"/>
      <c r="AC310" s="347"/>
      <c r="AD310" s="348"/>
      <c r="AE310" s="349">
        <f t="shared" si="29"/>
        <v>0</v>
      </c>
      <c r="AF310" s="350"/>
      <c r="AG310" s="346">
        <f t="shared" si="31"/>
        <v>0</v>
      </c>
      <c r="AH310" s="348"/>
      <c r="AI310" s="371"/>
    </row>
    <row r="311" spans="1:35" ht="12" customHeight="1" hidden="1" thickBot="1">
      <c r="A311" s="330"/>
      <c r="B311" s="392"/>
      <c r="C311" s="341"/>
      <c r="D311" s="342"/>
      <c r="E311" s="343"/>
      <c r="F311" s="345"/>
      <c r="G311" s="330"/>
      <c r="H311" s="319"/>
      <c r="I311" s="321"/>
      <c r="J311" s="346">
        <f t="shared" si="24"/>
        <v>0</v>
      </c>
      <c r="K311" s="348"/>
      <c r="L311" s="346">
        <f t="shared" si="25"/>
        <v>0</v>
      </c>
      <c r="M311" s="355"/>
      <c r="N311" s="52">
        <f t="shared" si="26"/>
        <v>0</v>
      </c>
      <c r="O311" s="355">
        <f t="shared" si="30"/>
        <v>0</v>
      </c>
      <c r="P311" s="348"/>
      <c r="Q311" s="346">
        <f t="shared" si="27"/>
        <v>0</v>
      </c>
      <c r="R311" s="348"/>
      <c r="S311" s="80"/>
      <c r="T311" s="81"/>
      <c r="U311" s="81"/>
      <c r="V311" s="52"/>
      <c r="W311" s="19"/>
      <c r="X311" s="346">
        <f t="shared" si="28"/>
        <v>0</v>
      </c>
      <c r="Y311" s="347"/>
      <c r="Z311" s="348"/>
      <c r="AA311" s="346">
        <v>6821</v>
      </c>
      <c r="AB311" s="347"/>
      <c r="AC311" s="347"/>
      <c r="AD311" s="348"/>
      <c r="AE311" s="349">
        <f t="shared" si="29"/>
        <v>0</v>
      </c>
      <c r="AF311" s="350"/>
      <c r="AG311" s="346">
        <f t="shared" si="31"/>
        <v>0</v>
      </c>
      <c r="AH311" s="348"/>
      <c r="AI311" s="371"/>
    </row>
    <row r="312" spans="1:35" ht="46.5" customHeight="1" thickBot="1">
      <c r="A312" s="329" t="s">
        <v>77</v>
      </c>
      <c r="B312" s="332" t="s">
        <v>127</v>
      </c>
      <c r="C312" s="335" t="s">
        <v>97</v>
      </c>
      <c r="D312" s="336"/>
      <c r="E312" s="337"/>
      <c r="F312" s="344" t="s">
        <v>5</v>
      </c>
      <c r="G312" s="329">
        <v>964</v>
      </c>
      <c r="H312" s="324"/>
      <c r="I312" s="326"/>
      <c r="J312" s="324">
        <f t="shared" si="24"/>
        <v>327.76000000000005</v>
      </c>
      <c r="K312" s="326"/>
      <c r="L312" s="324">
        <f t="shared" si="25"/>
        <v>4.2416</v>
      </c>
      <c r="M312" s="325"/>
      <c r="N312" s="58">
        <f t="shared" si="26"/>
        <v>14.459999999999999</v>
      </c>
      <c r="O312" s="325">
        <f>G312*O10</f>
        <v>1073.8960000000002</v>
      </c>
      <c r="P312" s="326"/>
      <c r="Q312" s="324">
        <f t="shared" si="27"/>
        <v>2384.3576000000003</v>
      </c>
      <c r="R312" s="326"/>
      <c r="S312" s="107">
        <v>0</v>
      </c>
      <c r="T312" s="85"/>
      <c r="U312" s="85"/>
      <c r="V312" s="64">
        <f>Q312*S312</f>
        <v>0</v>
      </c>
      <c r="W312" s="28">
        <f>Q312+V312</f>
        <v>2384.3576000000003</v>
      </c>
      <c r="X312" s="324">
        <f t="shared" si="28"/>
        <v>2384.3576000000003</v>
      </c>
      <c r="Y312" s="325"/>
      <c r="Z312" s="326"/>
      <c r="AA312" s="324">
        <v>6821</v>
      </c>
      <c r="AB312" s="325"/>
      <c r="AC312" s="325"/>
      <c r="AD312" s="326"/>
      <c r="AE312" s="327">
        <f t="shared" si="29"/>
        <v>476.8715200000001</v>
      </c>
      <c r="AF312" s="328"/>
      <c r="AG312" s="324">
        <v>2860</v>
      </c>
      <c r="AH312" s="326"/>
      <c r="AI312" s="371"/>
    </row>
    <row r="313" spans="1:35" ht="13.5" customHeight="1" hidden="1" thickBot="1">
      <c r="A313" s="331"/>
      <c r="B313" s="333"/>
      <c r="C313" s="338"/>
      <c r="D313" s="339"/>
      <c r="E313" s="340"/>
      <c r="F313" s="345"/>
      <c r="G313" s="330"/>
      <c r="H313" s="319"/>
      <c r="I313" s="321"/>
      <c r="J313" s="319">
        <f t="shared" si="24"/>
        <v>0</v>
      </c>
      <c r="K313" s="321"/>
      <c r="L313" s="319">
        <f t="shared" si="25"/>
        <v>0</v>
      </c>
      <c r="M313" s="320"/>
      <c r="N313" s="59">
        <f t="shared" si="26"/>
        <v>0</v>
      </c>
      <c r="O313" s="320">
        <f t="shared" si="30"/>
        <v>0</v>
      </c>
      <c r="P313" s="321"/>
      <c r="Q313" s="319">
        <f t="shared" si="27"/>
        <v>0</v>
      </c>
      <c r="R313" s="321"/>
      <c r="S313" s="80"/>
      <c r="T313" s="81"/>
      <c r="U313" s="81"/>
      <c r="V313" s="52"/>
      <c r="W313" s="20"/>
      <c r="X313" s="319">
        <f t="shared" si="28"/>
        <v>0</v>
      </c>
      <c r="Y313" s="320"/>
      <c r="Z313" s="321"/>
      <c r="AA313" s="319">
        <v>6821</v>
      </c>
      <c r="AB313" s="320"/>
      <c r="AC313" s="320"/>
      <c r="AD313" s="321"/>
      <c r="AE313" s="322">
        <f t="shared" si="29"/>
        <v>0</v>
      </c>
      <c r="AF313" s="323"/>
      <c r="AG313" s="319">
        <f t="shared" si="31"/>
        <v>0</v>
      </c>
      <c r="AH313" s="321"/>
      <c r="AI313" s="371"/>
    </row>
    <row r="314" spans="1:35" ht="47.25" customHeight="1" thickBot="1">
      <c r="A314" s="331"/>
      <c r="B314" s="333"/>
      <c r="C314" s="338"/>
      <c r="D314" s="339"/>
      <c r="E314" s="340"/>
      <c r="F314" s="344" t="s">
        <v>98</v>
      </c>
      <c r="G314" s="329">
        <v>964</v>
      </c>
      <c r="H314" s="324"/>
      <c r="I314" s="326"/>
      <c r="J314" s="324">
        <f t="shared" si="24"/>
        <v>327.76000000000005</v>
      </c>
      <c r="K314" s="326"/>
      <c r="L314" s="324">
        <f t="shared" si="25"/>
        <v>4.2416</v>
      </c>
      <c r="M314" s="325"/>
      <c r="N314" s="58">
        <f t="shared" si="26"/>
        <v>14.459999999999999</v>
      </c>
      <c r="O314" s="325">
        <f>G314*O10</f>
        <v>1073.8960000000002</v>
      </c>
      <c r="P314" s="326"/>
      <c r="Q314" s="324">
        <f t="shared" si="27"/>
        <v>2384.3576000000003</v>
      </c>
      <c r="R314" s="326"/>
      <c r="S314" s="102">
        <v>0</v>
      </c>
      <c r="T314" s="81"/>
      <c r="U314" s="81"/>
      <c r="V314" s="52">
        <f>Q314*S314</f>
        <v>0</v>
      </c>
      <c r="W314" s="28">
        <f>Q314+V314</f>
        <v>2384.3576000000003</v>
      </c>
      <c r="X314" s="324">
        <f t="shared" si="28"/>
        <v>2384.3576000000003</v>
      </c>
      <c r="Y314" s="325"/>
      <c r="Z314" s="326"/>
      <c r="AA314" s="324">
        <v>6821</v>
      </c>
      <c r="AB314" s="325"/>
      <c r="AC314" s="325"/>
      <c r="AD314" s="326"/>
      <c r="AE314" s="327">
        <f t="shared" si="29"/>
        <v>476.8715200000001</v>
      </c>
      <c r="AF314" s="328"/>
      <c r="AG314" s="324">
        <v>2860</v>
      </c>
      <c r="AH314" s="326"/>
      <c r="AI314" s="371"/>
    </row>
    <row r="315" spans="1:35" ht="37.5" customHeight="1" hidden="1" thickBot="1">
      <c r="A315" s="330"/>
      <c r="B315" s="334"/>
      <c r="C315" s="341"/>
      <c r="D315" s="342"/>
      <c r="E315" s="343"/>
      <c r="F315" s="345"/>
      <c r="G315" s="330"/>
      <c r="H315" s="319"/>
      <c r="I315" s="321"/>
      <c r="J315" s="319">
        <f t="shared" si="24"/>
        <v>0</v>
      </c>
      <c r="K315" s="321"/>
      <c r="L315" s="319">
        <f t="shared" si="25"/>
        <v>0</v>
      </c>
      <c r="M315" s="320"/>
      <c r="N315" s="59">
        <f t="shared" si="26"/>
        <v>0</v>
      </c>
      <c r="O315" s="320">
        <f t="shared" si="30"/>
        <v>0</v>
      </c>
      <c r="P315" s="321"/>
      <c r="Q315" s="319">
        <f t="shared" si="27"/>
        <v>0</v>
      </c>
      <c r="R315" s="321"/>
      <c r="S315" s="80"/>
      <c r="T315" s="81"/>
      <c r="U315" s="81"/>
      <c r="V315" s="52"/>
      <c r="W315" s="20"/>
      <c r="X315" s="319">
        <f t="shared" si="28"/>
        <v>0</v>
      </c>
      <c r="Y315" s="320"/>
      <c r="Z315" s="321"/>
      <c r="AA315" s="319">
        <v>6821</v>
      </c>
      <c r="AB315" s="320"/>
      <c r="AC315" s="320"/>
      <c r="AD315" s="321"/>
      <c r="AE315" s="322">
        <f t="shared" si="29"/>
        <v>0</v>
      </c>
      <c r="AF315" s="323"/>
      <c r="AG315" s="319">
        <f t="shared" si="31"/>
        <v>0</v>
      </c>
      <c r="AH315" s="321"/>
      <c r="AI315" s="371"/>
    </row>
    <row r="316" spans="1:35" ht="15">
      <c r="A316" s="329" t="s">
        <v>164</v>
      </c>
      <c r="B316" s="332" t="s">
        <v>165</v>
      </c>
      <c r="C316" s="335" t="s">
        <v>97</v>
      </c>
      <c r="D316" s="336"/>
      <c r="E316" s="337"/>
      <c r="F316" s="344" t="s">
        <v>5</v>
      </c>
      <c r="G316" s="329">
        <v>964</v>
      </c>
      <c r="H316" s="324"/>
      <c r="I316" s="326"/>
      <c r="J316" s="324">
        <f aca="true" t="shared" si="32" ref="J316:J322">G316*34%</f>
        <v>327.76000000000005</v>
      </c>
      <c r="K316" s="326"/>
      <c r="L316" s="324">
        <f aca="true" t="shared" si="33" ref="L316:L322">G316*0.44%</f>
        <v>4.2416</v>
      </c>
      <c r="M316" s="325"/>
      <c r="N316" s="58">
        <f aca="true" t="shared" si="34" ref="N316:N322">G316*1.5%</f>
        <v>14.459999999999999</v>
      </c>
      <c r="O316" s="325">
        <f>G316*O10</f>
        <v>1073.8960000000002</v>
      </c>
      <c r="P316" s="326"/>
      <c r="Q316" s="324">
        <f aca="true" t="shared" si="35" ref="Q316:Q322">G316+J316+L316+N316+O316</f>
        <v>2384.3576000000003</v>
      </c>
      <c r="R316" s="326"/>
      <c r="S316" s="96">
        <v>0</v>
      </c>
      <c r="T316" s="79"/>
      <c r="U316" s="79"/>
      <c r="V316" s="58">
        <f>Q316*S316</f>
        <v>0</v>
      </c>
      <c r="W316" s="28">
        <f>Q316+V316</f>
        <v>2384.3576000000003</v>
      </c>
      <c r="X316" s="324">
        <f t="shared" si="28"/>
        <v>2384.3576000000003</v>
      </c>
      <c r="Y316" s="325"/>
      <c r="Z316" s="326"/>
      <c r="AA316" s="324">
        <v>6821</v>
      </c>
      <c r="AB316" s="325"/>
      <c r="AC316" s="325"/>
      <c r="AD316" s="326"/>
      <c r="AE316" s="327">
        <f aca="true" t="shared" si="36" ref="AE316:AE322">X316*20%</f>
        <v>476.8715200000001</v>
      </c>
      <c r="AF316" s="328"/>
      <c r="AG316" s="324">
        <v>2860</v>
      </c>
      <c r="AH316" s="326"/>
      <c r="AI316" s="108"/>
    </row>
    <row r="317" spans="1:35" ht="24" customHeight="1" thickBot="1">
      <c r="A317" s="331"/>
      <c r="B317" s="333"/>
      <c r="C317" s="338"/>
      <c r="D317" s="339"/>
      <c r="E317" s="340"/>
      <c r="F317" s="345"/>
      <c r="G317" s="330"/>
      <c r="H317" s="319"/>
      <c r="I317" s="321"/>
      <c r="J317" s="319"/>
      <c r="K317" s="321"/>
      <c r="L317" s="319"/>
      <c r="M317" s="320"/>
      <c r="N317" s="59"/>
      <c r="O317" s="320"/>
      <c r="P317" s="321"/>
      <c r="Q317" s="319"/>
      <c r="R317" s="321"/>
      <c r="S317" s="29"/>
      <c r="T317" s="78"/>
      <c r="U317" s="78"/>
      <c r="V317" s="59"/>
      <c r="W317" s="20"/>
      <c r="X317" s="319"/>
      <c r="Y317" s="320"/>
      <c r="Z317" s="321"/>
      <c r="AA317" s="319"/>
      <c r="AB317" s="320"/>
      <c r="AC317" s="320"/>
      <c r="AD317" s="321"/>
      <c r="AE317" s="322"/>
      <c r="AF317" s="323"/>
      <c r="AG317" s="319"/>
      <c r="AH317" s="321"/>
      <c r="AI317" s="98"/>
    </row>
    <row r="318" spans="1:35" ht="15">
      <c r="A318" s="331"/>
      <c r="B318" s="333"/>
      <c r="C318" s="338"/>
      <c r="D318" s="339"/>
      <c r="E318" s="340"/>
      <c r="F318" s="344" t="s">
        <v>98</v>
      </c>
      <c r="G318" s="329">
        <v>964</v>
      </c>
      <c r="H318" s="324"/>
      <c r="I318" s="326"/>
      <c r="J318" s="324">
        <f t="shared" si="32"/>
        <v>327.76000000000005</v>
      </c>
      <c r="K318" s="326"/>
      <c r="L318" s="324">
        <f t="shared" si="33"/>
        <v>4.2416</v>
      </c>
      <c r="M318" s="325"/>
      <c r="N318" s="58">
        <f t="shared" si="34"/>
        <v>14.459999999999999</v>
      </c>
      <c r="O318" s="325">
        <f>G318*O10</f>
        <v>1073.8960000000002</v>
      </c>
      <c r="P318" s="326"/>
      <c r="Q318" s="324">
        <f>G318+J318+L318+N318+O318</f>
        <v>2384.3576000000003</v>
      </c>
      <c r="R318" s="326"/>
      <c r="S318" s="102">
        <v>0</v>
      </c>
      <c r="T318" s="81"/>
      <c r="U318" s="81"/>
      <c r="V318" s="52">
        <f>Q318*S318</f>
        <v>0</v>
      </c>
      <c r="W318" s="28">
        <f>Q318+V318</f>
        <v>2384.3576000000003</v>
      </c>
      <c r="X318" s="324">
        <f t="shared" si="28"/>
        <v>2384.3576000000003</v>
      </c>
      <c r="Y318" s="325"/>
      <c r="Z318" s="326"/>
      <c r="AA318" s="324">
        <v>6821</v>
      </c>
      <c r="AB318" s="325"/>
      <c r="AC318" s="325"/>
      <c r="AD318" s="326"/>
      <c r="AE318" s="327">
        <f t="shared" si="36"/>
        <v>476.8715200000001</v>
      </c>
      <c r="AF318" s="328"/>
      <c r="AG318" s="324">
        <v>2860</v>
      </c>
      <c r="AH318" s="326"/>
      <c r="AI318" s="98"/>
    </row>
    <row r="319" spans="1:35" ht="60.75" customHeight="1" thickBot="1">
      <c r="A319" s="330"/>
      <c r="B319" s="334"/>
      <c r="C319" s="341"/>
      <c r="D319" s="342"/>
      <c r="E319" s="343"/>
      <c r="F319" s="345"/>
      <c r="G319" s="330"/>
      <c r="H319" s="319"/>
      <c r="I319" s="321"/>
      <c r="J319" s="319"/>
      <c r="K319" s="321"/>
      <c r="L319" s="319"/>
      <c r="M319" s="320"/>
      <c r="N319" s="59"/>
      <c r="O319" s="320"/>
      <c r="P319" s="321"/>
      <c r="Q319" s="319"/>
      <c r="R319" s="321"/>
      <c r="S319" s="80"/>
      <c r="T319" s="81"/>
      <c r="U319" s="81"/>
      <c r="V319" s="52"/>
      <c r="W319" s="20"/>
      <c r="X319" s="319"/>
      <c r="Y319" s="320"/>
      <c r="Z319" s="321"/>
      <c r="AA319" s="319"/>
      <c r="AB319" s="320"/>
      <c r="AC319" s="320"/>
      <c r="AD319" s="321"/>
      <c r="AE319" s="322"/>
      <c r="AF319" s="323"/>
      <c r="AG319" s="319"/>
      <c r="AH319" s="321"/>
      <c r="AI319" s="98"/>
    </row>
    <row r="320" spans="1:35" ht="15">
      <c r="A320" s="329" t="s">
        <v>162</v>
      </c>
      <c r="B320" s="332" t="s">
        <v>163</v>
      </c>
      <c r="C320" s="335" t="s">
        <v>97</v>
      </c>
      <c r="D320" s="336"/>
      <c r="E320" s="337"/>
      <c r="F320" s="344" t="s">
        <v>5</v>
      </c>
      <c r="G320" s="329">
        <v>1929</v>
      </c>
      <c r="H320" s="324"/>
      <c r="I320" s="326"/>
      <c r="J320" s="324">
        <f t="shared" si="32"/>
        <v>655.86</v>
      </c>
      <c r="K320" s="326"/>
      <c r="L320" s="324">
        <f t="shared" si="33"/>
        <v>8.4876</v>
      </c>
      <c r="M320" s="325"/>
      <c r="N320" s="58">
        <f t="shared" si="34"/>
        <v>28.935</v>
      </c>
      <c r="O320" s="325">
        <f>G320*O10</f>
        <v>2148.9060000000004</v>
      </c>
      <c r="P320" s="326"/>
      <c r="Q320" s="324">
        <f t="shared" si="35"/>
        <v>4771.1886</v>
      </c>
      <c r="R320" s="326"/>
      <c r="S320" s="96">
        <v>0</v>
      </c>
      <c r="T320" s="79"/>
      <c r="U320" s="79"/>
      <c r="V320" s="58">
        <f>Q320*S320</f>
        <v>0</v>
      </c>
      <c r="W320" s="28">
        <f>Q320+V320</f>
        <v>4771.1886</v>
      </c>
      <c r="X320" s="324">
        <f t="shared" si="28"/>
        <v>4771.1886</v>
      </c>
      <c r="Y320" s="325"/>
      <c r="Z320" s="326"/>
      <c r="AA320" s="324">
        <v>6821</v>
      </c>
      <c r="AB320" s="325"/>
      <c r="AC320" s="325"/>
      <c r="AD320" s="326"/>
      <c r="AE320" s="327">
        <f t="shared" si="36"/>
        <v>954.2377200000001</v>
      </c>
      <c r="AF320" s="328"/>
      <c r="AG320" s="324">
        <v>5720</v>
      </c>
      <c r="AH320" s="326"/>
      <c r="AI320" s="98"/>
    </row>
    <row r="321" spans="1:35" ht="23.25" customHeight="1" thickBot="1">
      <c r="A321" s="331"/>
      <c r="B321" s="333"/>
      <c r="C321" s="338"/>
      <c r="D321" s="339"/>
      <c r="E321" s="340"/>
      <c r="F321" s="345"/>
      <c r="G321" s="330"/>
      <c r="H321" s="319"/>
      <c r="I321" s="321"/>
      <c r="J321" s="319"/>
      <c r="K321" s="321"/>
      <c r="L321" s="319"/>
      <c r="M321" s="320"/>
      <c r="N321" s="59"/>
      <c r="O321" s="320"/>
      <c r="P321" s="321"/>
      <c r="Q321" s="319"/>
      <c r="R321" s="321"/>
      <c r="S321" s="29"/>
      <c r="T321" s="78"/>
      <c r="U321" s="78"/>
      <c r="V321" s="59"/>
      <c r="W321" s="20"/>
      <c r="X321" s="319"/>
      <c r="Y321" s="320"/>
      <c r="Z321" s="321"/>
      <c r="AA321" s="319"/>
      <c r="AB321" s="320"/>
      <c r="AC321" s="320"/>
      <c r="AD321" s="321"/>
      <c r="AE321" s="322"/>
      <c r="AF321" s="323"/>
      <c r="AG321" s="319"/>
      <c r="AH321" s="321"/>
      <c r="AI321" s="98"/>
    </row>
    <row r="322" spans="1:35" ht="15">
      <c r="A322" s="331"/>
      <c r="B322" s="333"/>
      <c r="C322" s="338"/>
      <c r="D322" s="339"/>
      <c r="E322" s="340"/>
      <c r="F322" s="344" t="s">
        <v>98</v>
      </c>
      <c r="G322" s="329">
        <v>1929</v>
      </c>
      <c r="H322" s="324"/>
      <c r="I322" s="326"/>
      <c r="J322" s="324">
        <f t="shared" si="32"/>
        <v>655.86</v>
      </c>
      <c r="K322" s="326"/>
      <c r="L322" s="324">
        <f t="shared" si="33"/>
        <v>8.4876</v>
      </c>
      <c r="M322" s="325"/>
      <c r="N322" s="58">
        <f t="shared" si="34"/>
        <v>28.935</v>
      </c>
      <c r="O322" s="325">
        <f>G322*O10</f>
        <v>2148.9060000000004</v>
      </c>
      <c r="P322" s="326"/>
      <c r="Q322" s="324">
        <f t="shared" si="35"/>
        <v>4771.1886</v>
      </c>
      <c r="R322" s="326"/>
      <c r="S322" s="96">
        <v>0</v>
      </c>
      <c r="T322" s="79"/>
      <c r="U322" s="79"/>
      <c r="V322" s="58">
        <f>Q322*S322</f>
        <v>0</v>
      </c>
      <c r="W322" s="28">
        <f>Q322+V322</f>
        <v>4771.1886</v>
      </c>
      <c r="X322" s="324">
        <f t="shared" si="28"/>
        <v>4771.1886</v>
      </c>
      <c r="Y322" s="325"/>
      <c r="Z322" s="326"/>
      <c r="AA322" s="324">
        <v>6821</v>
      </c>
      <c r="AB322" s="325"/>
      <c r="AC322" s="325"/>
      <c r="AD322" s="326"/>
      <c r="AE322" s="327">
        <f t="shared" si="36"/>
        <v>954.2377200000001</v>
      </c>
      <c r="AF322" s="328"/>
      <c r="AG322" s="324">
        <v>5720</v>
      </c>
      <c r="AH322" s="326"/>
      <c r="AI322" s="98"/>
    </row>
    <row r="323" spans="1:35" ht="57" customHeight="1" thickBot="1">
      <c r="A323" s="330"/>
      <c r="B323" s="334"/>
      <c r="C323" s="341"/>
      <c r="D323" s="342"/>
      <c r="E323" s="343"/>
      <c r="F323" s="345"/>
      <c r="G323" s="330"/>
      <c r="H323" s="319"/>
      <c r="I323" s="321"/>
      <c r="J323" s="319"/>
      <c r="K323" s="321"/>
      <c r="L323" s="319"/>
      <c r="M323" s="320"/>
      <c r="N323" s="59"/>
      <c r="O323" s="320"/>
      <c r="P323" s="321"/>
      <c r="Q323" s="319"/>
      <c r="R323" s="321"/>
      <c r="S323" s="29"/>
      <c r="T323" s="78"/>
      <c r="U323" s="78"/>
      <c r="V323" s="59"/>
      <c r="W323" s="20"/>
      <c r="X323" s="319"/>
      <c r="Y323" s="320"/>
      <c r="Z323" s="321"/>
      <c r="AA323" s="319"/>
      <c r="AB323" s="320"/>
      <c r="AC323" s="320"/>
      <c r="AD323" s="321"/>
      <c r="AE323" s="322"/>
      <c r="AF323" s="323"/>
      <c r="AG323" s="319"/>
      <c r="AH323" s="321"/>
      <c r="AI323" s="98"/>
    </row>
    <row r="324" ht="15.75">
      <c r="A324" s="6"/>
    </row>
    <row r="325" spans="1:9" ht="15.75">
      <c r="A325" s="6"/>
      <c r="C325" s="70" t="s">
        <v>177</v>
      </c>
      <c r="D325" s="70"/>
      <c r="E325" s="71"/>
      <c r="F325" s="71"/>
      <c r="G325" s="71"/>
      <c r="H325" s="71"/>
      <c r="I325" s="71"/>
    </row>
    <row r="326" spans="1:11" ht="18.75">
      <c r="A326" s="5"/>
      <c r="B326" s="60"/>
      <c r="C326" t="s">
        <v>178</v>
      </c>
      <c r="E326" s="72"/>
      <c r="F326" s="72"/>
      <c r="G326" s="72"/>
      <c r="H326" s="72"/>
      <c r="I326" s="72"/>
      <c r="J326" s="61"/>
      <c r="K326" s="60"/>
    </row>
    <row r="327" spans="1:9" ht="15.75">
      <c r="A327" s="6"/>
      <c r="C327" s="44" t="s">
        <v>179</v>
      </c>
      <c r="E327" s="72"/>
      <c r="F327" s="72"/>
      <c r="G327" s="72"/>
      <c r="H327" s="72"/>
      <c r="I327" s="72"/>
    </row>
    <row r="328" spans="1:3" ht="15.75">
      <c r="A328" s="6"/>
      <c r="C328" t="s">
        <v>180</v>
      </c>
    </row>
    <row r="329" ht="18">
      <c r="A329" s="10"/>
    </row>
    <row r="330" ht="18">
      <c r="A330" s="10"/>
    </row>
    <row r="331" ht="15">
      <c r="A331" s="1"/>
    </row>
  </sheetData>
  <sheetProtection/>
  <mergeCells count="2404">
    <mergeCell ref="G196:G199"/>
    <mergeCell ref="G206:G209"/>
    <mergeCell ref="S134:S136"/>
    <mergeCell ref="V134:V136"/>
    <mergeCell ref="W134:W136"/>
    <mergeCell ref="W151:W152"/>
    <mergeCell ref="L151:M152"/>
    <mergeCell ref="J151:J152"/>
    <mergeCell ref="N151:N152"/>
    <mergeCell ref="S138:S142"/>
    <mergeCell ref="O15:P17"/>
    <mergeCell ref="G169:G173"/>
    <mergeCell ref="G166:G168"/>
    <mergeCell ref="G143:G146"/>
    <mergeCell ref="G151:G152"/>
    <mergeCell ref="G156:G160"/>
    <mergeCell ref="G28:G30"/>
    <mergeCell ref="J28:K30"/>
    <mergeCell ref="L28:M30"/>
    <mergeCell ref="N28:N30"/>
    <mergeCell ref="O28:P30"/>
    <mergeCell ref="Q28:R30"/>
    <mergeCell ref="V15:V17"/>
    <mergeCell ref="Q26:R27"/>
    <mergeCell ref="S26:U27"/>
    <mergeCell ref="J18:K19"/>
    <mergeCell ref="L18:M19"/>
    <mergeCell ref="V18:V19"/>
    <mergeCell ref="V24:V25"/>
    <mergeCell ref="V22:V23"/>
    <mergeCell ref="AH15:AI17"/>
    <mergeCell ref="AE313:AF313"/>
    <mergeCell ref="AG313:AH313"/>
    <mergeCell ref="X307:Z307"/>
    <mergeCell ref="AA307:AD307"/>
    <mergeCell ref="AE307:AF307"/>
    <mergeCell ref="W28:X30"/>
    <mergeCell ref="Z28:AE30"/>
    <mergeCell ref="X134:Z136"/>
    <mergeCell ref="AG307:AH307"/>
    <mergeCell ref="AE315:AF315"/>
    <mergeCell ref="AG315:AH315"/>
    <mergeCell ref="AE312:AF312"/>
    <mergeCell ref="AG312:AH312"/>
    <mergeCell ref="AE314:AF314"/>
    <mergeCell ref="AG314:AH314"/>
    <mergeCell ref="AA311:AD311"/>
    <mergeCell ref="AE311:AF311"/>
    <mergeCell ref="AG311:AH311"/>
    <mergeCell ref="AE305:AF305"/>
    <mergeCell ref="AG305:AH305"/>
    <mergeCell ref="AG309:AH309"/>
    <mergeCell ref="AA310:AD310"/>
    <mergeCell ref="AE310:AF310"/>
    <mergeCell ref="AG310:AH310"/>
    <mergeCell ref="X306:Z306"/>
    <mergeCell ref="AA306:AD306"/>
    <mergeCell ref="AE306:AF306"/>
    <mergeCell ref="AG306:AH306"/>
    <mergeCell ref="AE299:AF299"/>
    <mergeCell ref="AG299:AH299"/>
    <mergeCell ref="AA301:AD301"/>
    <mergeCell ref="AE301:AF301"/>
    <mergeCell ref="AG301:AH301"/>
    <mergeCell ref="AA299:AD299"/>
    <mergeCell ref="AE297:AF297"/>
    <mergeCell ref="AG297:AH297"/>
    <mergeCell ref="X298:Z298"/>
    <mergeCell ref="AA298:AD298"/>
    <mergeCell ref="AE298:AF298"/>
    <mergeCell ref="AG298:AH298"/>
    <mergeCell ref="X292:Z292"/>
    <mergeCell ref="AA292:AD292"/>
    <mergeCell ref="AE292:AF292"/>
    <mergeCell ref="AG292:AH292"/>
    <mergeCell ref="AA296:AD296"/>
    <mergeCell ref="AE296:AF296"/>
    <mergeCell ref="AG296:AH296"/>
    <mergeCell ref="AE295:AF295"/>
    <mergeCell ref="AG295:AH295"/>
    <mergeCell ref="AA295:AD295"/>
    <mergeCell ref="X290:Z290"/>
    <mergeCell ref="AA290:AD290"/>
    <mergeCell ref="AE290:AF290"/>
    <mergeCell ref="AG290:AH290"/>
    <mergeCell ref="X291:Z291"/>
    <mergeCell ref="AA291:AD291"/>
    <mergeCell ref="AE291:AF291"/>
    <mergeCell ref="AG291:AH291"/>
    <mergeCell ref="X287:Z287"/>
    <mergeCell ref="AA287:AD287"/>
    <mergeCell ref="AE287:AF287"/>
    <mergeCell ref="AG287:AH287"/>
    <mergeCell ref="AE289:AF289"/>
    <mergeCell ref="AG289:AH289"/>
    <mergeCell ref="X285:Z285"/>
    <mergeCell ref="AA285:AD285"/>
    <mergeCell ref="AE285:AF285"/>
    <mergeCell ref="AG285:AH285"/>
    <mergeCell ref="X286:Z286"/>
    <mergeCell ref="AA286:AD286"/>
    <mergeCell ref="AE286:AF286"/>
    <mergeCell ref="AG286:AH286"/>
    <mergeCell ref="AA280:AD280"/>
    <mergeCell ref="AE280:AF280"/>
    <mergeCell ref="AG280:AH280"/>
    <mergeCell ref="AG281:AH281"/>
    <mergeCell ref="X282:Z282"/>
    <mergeCell ref="AA282:AD282"/>
    <mergeCell ref="AE282:AF282"/>
    <mergeCell ref="AG282:AH282"/>
    <mergeCell ref="AA281:AD281"/>
    <mergeCell ref="X278:Z278"/>
    <mergeCell ref="AA278:AD278"/>
    <mergeCell ref="AE278:AF278"/>
    <mergeCell ref="AG278:AH278"/>
    <mergeCell ref="X275:Z275"/>
    <mergeCell ref="X276:Z276"/>
    <mergeCell ref="X277:Z277"/>
    <mergeCell ref="X273:Z273"/>
    <mergeCell ref="AA273:AD273"/>
    <mergeCell ref="AE273:AF273"/>
    <mergeCell ref="AG273:AH273"/>
    <mergeCell ref="X274:Z274"/>
    <mergeCell ref="AA274:AD274"/>
    <mergeCell ref="AE274:AF274"/>
    <mergeCell ref="AG274:AH274"/>
    <mergeCell ref="X270:Z270"/>
    <mergeCell ref="AA270:AD270"/>
    <mergeCell ref="AE270:AF270"/>
    <mergeCell ref="AG270:AH270"/>
    <mergeCell ref="AE272:AF272"/>
    <mergeCell ref="AG272:AH272"/>
    <mergeCell ref="AG271:AH271"/>
    <mergeCell ref="X272:Z272"/>
    <mergeCell ref="AA272:AD272"/>
    <mergeCell ref="X265:Z265"/>
    <mergeCell ref="AA265:AD265"/>
    <mergeCell ref="AE265:AF265"/>
    <mergeCell ref="AG265:AH265"/>
    <mergeCell ref="AA264:AD264"/>
    <mergeCell ref="X268:Z268"/>
    <mergeCell ref="AA268:AD268"/>
    <mergeCell ref="AE268:AF268"/>
    <mergeCell ref="AG268:AH268"/>
    <mergeCell ref="AG266:AH266"/>
    <mergeCell ref="X263:Z263"/>
    <mergeCell ref="AA263:AD263"/>
    <mergeCell ref="AE263:AF263"/>
    <mergeCell ref="AG263:AH263"/>
    <mergeCell ref="AE264:AF264"/>
    <mergeCell ref="AG264:AH264"/>
    <mergeCell ref="X261:Z261"/>
    <mergeCell ref="AA261:AD261"/>
    <mergeCell ref="AE261:AF261"/>
    <mergeCell ref="AG261:AH261"/>
    <mergeCell ref="AE262:AF262"/>
    <mergeCell ref="AG262:AH262"/>
    <mergeCell ref="AA259:AD259"/>
    <mergeCell ref="AE259:AF259"/>
    <mergeCell ref="AG259:AH259"/>
    <mergeCell ref="AA260:AD260"/>
    <mergeCell ref="AE260:AF260"/>
    <mergeCell ref="AG260:AH260"/>
    <mergeCell ref="X254:Z254"/>
    <mergeCell ref="AA254:AD254"/>
    <mergeCell ref="AE254:AF254"/>
    <mergeCell ref="AG254:AH254"/>
    <mergeCell ref="X255:Z255"/>
    <mergeCell ref="AA255:AD255"/>
    <mergeCell ref="AE255:AF255"/>
    <mergeCell ref="AG255:AH255"/>
    <mergeCell ref="X251:Z251"/>
    <mergeCell ref="AA251:AD251"/>
    <mergeCell ref="AE251:AF251"/>
    <mergeCell ref="AE253:AF253"/>
    <mergeCell ref="AG253:AH253"/>
    <mergeCell ref="AF247:AF250"/>
    <mergeCell ref="X247:Z250"/>
    <mergeCell ref="AA253:AD253"/>
    <mergeCell ref="AG251:AH251"/>
    <mergeCell ref="AA244:AD244"/>
    <mergeCell ref="AA246:AD246"/>
    <mergeCell ref="AA245:AD245"/>
    <mergeCell ref="AE243:AF246"/>
    <mergeCell ref="AH247:AH250"/>
    <mergeCell ref="X205:Z205"/>
    <mergeCell ref="AA205:AD205"/>
    <mergeCell ref="X243:Z246"/>
    <mergeCell ref="AG243:AH246"/>
    <mergeCell ref="AH239:AH241"/>
    <mergeCell ref="AF239:AF241"/>
    <mergeCell ref="X239:Z241"/>
    <mergeCell ref="AG228:AH228"/>
    <mergeCell ref="X229:Z229"/>
    <mergeCell ref="AA229:AD229"/>
    <mergeCell ref="W99:W102"/>
    <mergeCell ref="X236:Z236"/>
    <mergeCell ref="AA236:AD236"/>
    <mergeCell ref="AE236:AF236"/>
    <mergeCell ref="X230:Z230"/>
    <mergeCell ref="AG236:AH236"/>
    <mergeCell ref="X231:Z231"/>
    <mergeCell ref="AA231:AD231"/>
    <mergeCell ref="AE231:AF231"/>
    <mergeCell ref="AG231:AH231"/>
    <mergeCell ref="AH232:AH235"/>
    <mergeCell ref="AA215:AB215"/>
    <mergeCell ref="AG230:AH230"/>
    <mergeCell ref="AE221:AF221"/>
    <mergeCell ref="AG221:AH221"/>
    <mergeCell ref="X222:Z222"/>
    <mergeCell ref="AA222:AD222"/>
    <mergeCell ref="AE222:AF222"/>
    <mergeCell ref="AG222:AH222"/>
    <mergeCell ref="AC225:AG225"/>
    <mergeCell ref="AC227:AG227"/>
    <mergeCell ref="AG216:AH216"/>
    <mergeCell ref="AE220:AF220"/>
    <mergeCell ref="AG220:AH220"/>
    <mergeCell ref="AC218:AG218"/>
    <mergeCell ref="AA219:AD219"/>
    <mergeCell ref="AE219:AF219"/>
    <mergeCell ref="AG219:AH219"/>
    <mergeCell ref="AA216:AD216"/>
    <mergeCell ref="AE216:AF216"/>
    <mergeCell ref="X194:Z194"/>
    <mergeCell ref="AA194:AD194"/>
    <mergeCell ref="AE194:AF194"/>
    <mergeCell ref="AG194:AH194"/>
    <mergeCell ref="X195:Z195"/>
    <mergeCell ref="AA195:AD195"/>
    <mergeCell ref="AE195:AF195"/>
    <mergeCell ref="AG195:AH195"/>
    <mergeCell ref="X185:Z185"/>
    <mergeCell ref="AA185:AD185"/>
    <mergeCell ref="AE185:AF185"/>
    <mergeCell ref="AG185:AH185"/>
    <mergeCell ref="X193:Z193"/>
    <mergeCell ref="AA193:AD193"/>
    <mergeCell ref="AE193:AF193"/>
    <mergeCell ref="AG193:AH193"/>
    <mergeCell ref="AE191:AF191"/>
    <mergeCell ref="AC190:AG190"/>
    <mergeCell ref="X158:Z158"/>
    <mergeCell ref="X177:Z177"/>
    <mergeCell ref="AA177:AD177"/>
    <mergeCell ref="AE177:AF177"/>
    <mergeCell ref="AG177:AH177"/>
    <mergeCell ref="AE175:AF175"/>
    <mergeCell ref="AA161:AB161"/>
    <mergeCell ref="AA163:AB163"/>
    <mergeCell ref="AE167:AF167"/>
    <mergeCell ref="AC169:AG169"/>
    <mergeCell ref="X159:Z159"/>
    <mergeCell ref="AA159:AD159"/>
    <mergeCell ref="AE159:AF159"/>
    <mergeCell ref="AG159:AH159"/>
    <mergeCell ref="X160:Z160"/>
    <mergeCell ref="AA160:AD160"/>
    <mergeCell ref="AE160:AF160"/>
    <mergeCell ref="AG160:AH160"/>
    <mergeCell ref="X146:Z146"/>
    <mergeCell ref="AA146:AD146"/>
    <mergeCell ref="AE146:AF146"/>
    <mergeCell ref="AA148:AD148"/>
    <mergeCell ref="X147:Z150"/>
    <mergeCell ref="AE147:AF150"/>
    <mergeCell ref="AA149:AD149"/>
    <mergeCell ref="AE158:AF158"/>
    <mergeCell ref="AA138:AF142"/>
    <mergeCell ref="AG138:AH142"/>
    <mergeCell ref="AG146:AH146"/>
    <mergeCell ref="AA144:AD144"/>
    <mergeCell ref="AE144:AF144"/>
    <mergeCell ref="AG144:AH144"/>
    <mergeCell ref="AE145:AF145"/>
    <mergeCell ref="AG145:AH145"/>
    <mergeCell ref="AG158:AH158"/>
    <mergeCell ref="AA145:AD145"/>
    <mergeCell ref="AA143:AD143"/>
    <mergeCell ref="AA136:AD136"/>
    <mergeCell ref="AA135:AD135"/>
    <mergeCell ref="AE134:AF136"/>
    <mergeCell ref="AG134:AH136"/>
    <mergeCell ref="AA134:AD134"/>
    <mergeCell ref="AE137:AF137"/>
    <mergeCell ref="AG137:AH137"/>
    <mergeCell ref="V138:V142"/>
    <mergeCell ref="W138:W142"/>
    <mergeCell ref="J138:K142"/>
    <mergeCell ref="L138:M142"/>
    <mergeCell ref="N138:N142"/>
    <mergeCell ref="O138:P142"/>
    <mergeCell ref="X138:Z142"/>
    <mergeCell ref="X122:Z125"/>
    <mergeCell ref="AA122:AF125"/>
    <mergeCell ref="AG120:AH120"/>
    <mergeCell ref="X121:Z121"/>
    <mergeCell ref="AA121:AD121"/>
    <mergeCell ref="AE121:AF121"/>
    <mergeCell ref="AG121:AH121"/>
    <mergeCell ref="X120:Z120"/>
    <mergeCell ref="AA120:AD120"/>
    <mergeCell ref="AG115:AH117"/>
    <mergeCell ref="AG118:AH118"/>
    <mergeCell ref="X119:Z119"/>
    <mergeCell ref="AA119:AD119"/>
    <mergeCell ref="AE119:AF119"/>
    <mergeCell ref="AG119:AH119"/>
    <mergeCell ref="AA118:AD118"/>
    <mergeCell ref="AE118:AF118"/>
    <mergeCell ref="AE109:AF114"/>
    <mergeCell ref="AA112:AD112"/>
    <mergeCell ref="AA111:AD111"/>
    <mergeCell ref="AA117:AD117"/>
    <mergeCell ref="AE115:AF117"/>
    <mergeCell ref="AE120:AF120"/>
    <mergeCell ref="AA110:AD110"/>
    <mergeCell ref="W115:W117"/>
    <mergeCell ref="AA114:AD114"/>
    <mergeCell ref="AA113:AD113"/>
    <mergeCell ref="X109:Z114"/>
    <mergeCell ref="X115:Z117"/>
    <mergeCell ref="AA115:AD115"/>
    <mergeCell ref="AA116:AD116"/>
    <mergeCell ref="AA109:AD109"/>
    <mergeCell ref="J115:K117"/>
    <mergeCell ref="L115:M117"/>
    <mergeCell ref="N115:N117"/>
    <mergeCell ref="O115:O117"/>
    <mergeCell ref="Q115:Q117"/>
    <mergeCell ref="S115:S117"/>
    <mergeCell ref="X103:Z103"/>
    <mergeCell ref="AA103:AD103"/>
    <mergeCell ref="AE103:AF103"/>
    <mergeCell ref="AG103:AH103"/>
    <mergeCell ref="O122:P125"/>
    <mergeCell ref="Q122:R125"/>
    <mergeCell ref="S122:S125"/>
    <mergeCell ref="V122:V125"/>
    <mergeCell ref="AG109:AH114"/>
    <mergeCell ref="V115:V117"/>
    <mergeCell ref="AG101:AH101"/>
    <mergeCell ref="X102:Z102"/>
    <mergeCell ref="AA102:AD102"/>
    <mergeCell ref="AE102:AF102"/>
    <mergeCell ref="AG102:AH102"/>
    <mergeCell ref="X101:Z101"/>
    <mergeCell ref="AA101:AD101"/>
    <mergeCell ref="AE101:AF101"/>
    <mergeCell ref="AG99:AH99"/>
    <mergeCell ref="X100:Z100"/>
    <mergeCell ref="AA100:AD100"/>
    <mergeCell ref="AE100:AF100"/>
    <mergeCell ref="AG100:AH100"/>
    <mergeCell ref="AA99:AD99"/>
    <mergeCell ref="AE99:AF99"/>
    <mergeCell ref="X99:Z99"/>
    <mergeCell ref="AG93:AH93"/>
    <mergeCell ref="X94:Z94"/>
    <mergeCell ref="AA94:AD94"/>
    <mergeCell ref="AE94:AF94"/>
    <mergeCell ref="AG94:AH94"/>
    <mergeCell ref="AA93:AD93"/>
    <mergeCell ref="AA91:AD91"/>
    <mergeCell ref="AG87:AH91"/>
    <mergeCell ref="S95:S98"/>
    <mergeCell ref="V95:V98"/>
    <mergeCell ref="W95:W98"/>
    <mergeCell ref="X95:Z98"/>
    <mergeCell ref="AE95:AF98"/>
    <mergeCell ref="AG95:AH98"/>
    <mergeCell ref="X92:Z92"/>
    <mergeCell ref="AE93:AF93"/>
    <mergeCell ref="AE77:AF77"/>
    <mergeCell ref="AG77:AH77"/>
    <mergeCell ref="AG78:AH82"/>
    <mergeCell ref="AA82:AD82"/>
    <mergeCell ref="AA81:AD81"/>
    <mergeCell ref="AA92:AD92"/>
    <mergeCell ref="AE92:AF92"/>
    <mergeCell ref="AG92:AH92"/>
    <mergeCell ref="AE85:AF85"/>
    <mergeCell ref="AG85:AH85"/>
    <mergeCell ref="X83:Z83"/>
    <mergeCell ref="AA83:AD83"/>
    <mergeCell ref="AE83:AF83"/>
    <mergeCell ref="AG83:AH83"/>
    <mergeCell ref="AA84:AD84"/>
    <mergeCell ref="AE86:AF86"/>
    <mergeCell ref="AG86:AH86"/>
    <mergeCell ref="AG84:AH84"/>
    <mergeCell ref="X85:Z85"/>
    <mergeCell ref="AA85:AD85"/>
    <mergeCell ref="AE75:AF75"/>
    <mergeCell ref="AG75:AH75"/>
    <mergeCell ref="X76:Z76"/>
    <mergeCell ref="AA76:AD76"/>
    <mergeCell ref="AE76:AF76"/>
    <mergeCell ref="AG76:AH76"/>
    <mergeCell ref="AE66:AF66"/>
    <mergeCell ref="AG68:AH68"/>
    <mergeCell ref="X74:Z74"/>
    <mergeCell ref="AA74:AD74"/>
    <mergeCell ref="AE74:AF74"/>
    <mergeCell ref="AG74:AH74"/>
    <mergeCell ref="AA73:AD73"/>
    <mergeCell ref="AA71:AD71"/>
    <mergeCell ref="AA72:AD72"/>
    <mergeCell ref="AG69:AH73"/>
    <mergeCell ref="AA63:AD63"/>
    <mergeCell ref="AA64:AD64"/>
    <mergeCell ref="AE61:AF64"/>
    <mergeCell ref="AE65:AF65"/>
    <mergeCell ref="AG66:AH66"/>
    <mergeCell ref="X67:Z67"/>
    <mergeCell ref="AA67:AD67"/>
    <mergeCell ref="AE67:AF67"/>
    <mergeCell ref="AG67:AH67"/>
    <mergeCell ref="AA66:AD66"/>
    <mergeCell ref="J314:K314"/>
    <mergeCell ref="L314:M314"/>
    <mergeCell ref="O314:P314"/>
    <mergeCell ref="Q314:R314"/>
    <mergeCell ref="J315:K315"/>
    <mergeCell ref="L315:M315"/>
    <mergeCell ref="O315:P315"/>
    <mergeCell ref="Q315:R315"/>
    <mergeCell ref="J310:K310"/>
    <mergeCell ref="L310:M310"/>
    <mergeCell ref="O310:P310"/>
    <mergeCell ref="Q310:R310"/>
    <mergeCell ref="J311:K311"/>
    <mergeCell ref="L311:M311"/>
    <mergeCell ref="O311:P311"/>
    <mergeCell ref="Q311:R311"/>
    <mergeCell ref="J308:K308"/>
    <mergeCell ref="L308:M308"/>
    <mergeCell ref="O308:P308"/>
    <mergeCell ref="Q308:R308"/>
    <mergeCell ref="J309:K309"/>
    <mergeCell ref="L309:M309"/>
    <mergeCell ref="O309:P309"/>
    <mergeCell ref="Q309:R309"/>
    <mergeCell ref="J306:K306"/>
    <mergeCell ref="L306:M306"/>
    <mergeCell ref="O306:P306"/>
    <mergeCell ref="Q306:R306"/>
    <mergeCell ref="J307:K307"/>
    <mergeCell ref="L307:M307"/>
    <mergeCell ref="O307:P307"/>
    <mergeCell ref="Q307:R307"/>
    <mergeCell ref="J304:K304"/>
    <mergeCell ref="L304:M304"/>
    <mergeCell ref="O304:P304"/>
    <mergeCell ref="Q304:R304"/>
    <mergeCell ref="J305:K305"/>
    <mergeCell ref="L305:M305"/>
    <mergeCell ref="O305:P305"/>
    <mergeCell ref="Q305:R305"/>
    <mergeCell ref="J295:K295"/>
    <mergeCell ref="L295:M295"/>
    <mergeCell ref="O295:P295"/>
    <mergeCell ref="Q295:R295"/>
    <mergeCell ref="J296:K296"/>
    <mergeCell ref="L296:M296"/>
    <mergeCell ref="O296:P296"/>
    <mergeCell ref="Q296:R296"/>
    <mergeCell ref="J293:K293"/>
    <mergeCell ref="L293:M293"/>
    <mergeCell ref="O293:P293"/>
    <mergeCell ref="Q293:R293"/>
    <mergeCell ref="J294:K294"/>
    <mergeCell ref="L294:M294"/>
    <mergeCell ref="O294:P294"/>
    <mergeCell ref="Q294:R294"/>
    <mergeCell ref="J291:K291"/>
    <mergeCell ref="L291:M291"/>
    <mergeCell ref="O291:P291"/>
    <mergeCell ref="Q291:R291"/>
    <mergeCell ref="J292:K292"/>
    <mergeCell ref="L292:M292"/>
    <mergeCell ref="O292:P292"/>
    <mergeCell ref="Q292:R292"/>
    <mergeCell ref="O289:P289"/>
    <mergeCell ref="Q289:R289"/>
    <mergeCell ref="J290:K290"/>
    <mergeCell ref="L290:M290"/>
    <mergeCell ref="O290:P290"/>
    <mergeCell ref="Q290:R290"/>
    <mergeCell ref="J287:K287"/>
    <mergeCell ref="L287:M287"/>
    <mergeCell ref="O287:P287"/>
    <mergeCell ref="Q287:R287"/>
    <mergeCell ref="J288:K288"/>
    <mergeCell ref="L288:M288"/>
    <mergeCell ref="O288:P288"/>
    <mergeCell ref="Q288:R288"/>
    <mergeCell ref="O285:P285"/>
    <mergeCell ref="Q285:R285"/>
    <mergeCell ref="J286:K286"/>
    <mergeCell ref="L286:M286"/>
    <mergeCell ref="O286:P286"/>
    <mergeCell ref="Q286:R286"/>
    <mergeCell ref="J285:K285"/>
    <mergeCell ref="L285:M285"/>
    <mergeCell ref="J276:K276"/>
    <mergeCell ref="L276:M276"/>
    <mergeCell ref="O276:P276"/>
    <mergeCell ref="Q276:R276"/>
    <mergeCell ref="J277:K277"/>
    <mergeCell ref="L277:M277"/>
    <mergeCell ref="O277:P277"/>
    <mergeCell ref="Q277:R277"/>
    <mergeCell ref="J274:K274"/>
    <mergeCell ref="L274:M274"/>
    <mergeCell ref="O274:P274"/>
    <mergeCell ref="Q274:R274"/>
    <mergeCell ref="J275:K275"/>
    <mergeCell ref="L275:M275"/>
    <mergeCell ref="O275:P275"/>
    <mergeCell ref="Q275:R275"/>
    <mergeCell ref="J272:K272"/>
    <mergeCell ref="L272:M272"/>
    <mergeCell ref="O272:P272"/>
    <mergeCell ref="Q272:R272"/>
    <mergeCell ref="J273:K273"/>
    <mergeCell ref="L273:M273"/>
    <mergeCell ref="O273:P273"/>
    <mergeCell ref="Q273:R273"/>
    <mergeCell ref="J270:K270"/>
    <mergeCell ref="L270:M270"/>
    <mergeCell ref="O270:P270"/>
    <mergeCell ref="Q270:R270"/>
    <mergeCell ref="J271:K271"/>
    <mergeCell ref="L271:M271"/>
    <mergeCell ref="O271:P271"/>
    <mergeCell ref="Q271:R271"/>
    <mergeCell ref="J268:K268"/>
    <mergeCell ref="L268:M268"/>
    <mergeCell ref="O268:P268"/>
    <mergeCell ref="Q268:R268"/>
    <mergeCell ref="J269:K269"/>
    <mergeCell ref="L269:M269"/>
    <mergeCell ref="O269:P269"/>
    <mergeCell ref="Q269:R269"/>
    <mergeCell ref="J266:K266"/>
    <mergeCell ref="L266:M266"/>
    <mergeCell ref="O266:P266"/>
    <mergeCell ref="Q266:R266"/>
    <mergeCell ref="J267:K267"/>
    <mergeCell ref="L267:M267"/>
    <mergeCell ref="O267:P267"/>
    <mergeCell ref="Q267:R267"/>
    <mergeCell ref="J260:K260"/>
    <mergeCell ref="L260:M260"/>
    <mergeCell ref="O260:P260"/>
    <mergeCell ref="Q260:R260"/>
    <mergeCell ref="J265:K265"/>
    <mergeCell ref="L265:M265"/>
    <mergeCell ref="O265:P265"/>
    <mergeCell ref="Q265:R265"/>
    <mergeCell ref="J264:K264"/>
    <mergeCell ref="L264:M264"/>
    <mergeCell ref="J258:K258"/>
    <mergeCell ref="L258:M258"/>
    <mergeCell ref="O258:P258"/>
    <mergeCell ref="Q258:R258"/>
    <mergeCell ref="J259:K259"/>
    <mergeCell ref="L259:M259"/>
    <mergeCell ref="O259:P259"/>
    <mergeCell ref="Q259:R259"/>
    <mergeCell ref="J256:K256"/>
    <mergeCell ref="L256:M256"/>
    <mergeCell ref="O256:P256"/>
    <mergeCell ref="Q256:R256"/>
    <mergeCell ref="J257:K257"/>
    <mergeCell ref="L257:M257"/>
    <mergeCell ref="O257:P257"/>
    <mergeCell ref="Q257:R257"/>
    <mergeCell ref="J254:K254"/>
    <mergeCell ref="L254:M254"/>
    <mergeCell ref="O254:P254"/>
    <mergeCell ref="Q254:R254"/>
    <mergeCell ref="J255:K255"/>
    <mergeCell ref="L255:M255"/>
    <mergeCell ref="O255:P255"/>
    <mergeCell ref="Q255:R255"/>
    <mergeCell ref="J252:K252"/>
    <mergeCell ref="L252:M252"/>
    <mergeCell ref="O252:P252"/>
    <mergeCell ref="Q252:R252"/>
    <mergeCell ref="J253:K253"/>
    <mergeCell ref="L253:M253"/>
    <mergeCell ref="O253:P253"/>
    <mergeCell ref="Q253:R253"/>
    <mergeCell ref="J246:K246"/>
    <mergeCell ref="L246:M246"/>
    <mergeCell ref="O246:P246"/>
    <mergeCell ref="Q246:R246"/>
    <mergeCell ref="J251:K251"/>
    <mergeCell ref="L251:M251"/>
    <mergeCell ref="O251:P251"/>
    <mergeCell ref="Q251:R251"/>
    <mergeCell ref="Q247:R250"/>
    <mergeCell ref="O247:P250"/>
    <mergeCell ref="J244:K244"/>
    <mergeCell ref="L244:M244"/>
    <mergeCell ref="O244:P244"/>
    <mergeCell ref="Q244:R244"/>
    <mergeCell ref="J245:K245"/>
    <mergeCell ref="L245:M245"/>
    <mergeCell ref="O245:P245"/>
    <mergeCell ref="Q245:R245"/>
    <mergeCell ref="J243:K243"/>
    <mergeCell ref="L243:M243"/>
    <mergeCell ref="O243:P243"/>
    <mergeCell ref="Q243:R243"/>
    <mergeCell ref="J239:K241"/>
    <mergeCell ref="Q242:R242"/>
    <mergeCell ref="L242:M242"/>
    <mergeCell ref="O242:P242"/>
    <mergeCell ref="L239:M241"/>
    <mergeCell ref="N239:N241"/>
    <mergeCell ref="J230:K230"/>
    <mergeCell ref="L230:M230"/>
    <mergeCell ref="O230:P230"/>
    <mergeCell ref="Q230:R230"/>
    <mergeCell ref="J231:K231"/>
    <mergeCell ref="L231:M231"/>
    <mergeCell ref="O231:P231"/>
    <mergeCell ref="Q231:R231"/>
    <mergeCell ref="J228:K228"/>
    <mergeCell ref="L228:M228"/>
    <mergeCell ref="O228:P228"/>
    <mergeCell ref="Q228:R228"/>
    <mergeCell ref="J229:K229"/>
    <mergeCell ref="L229:M229"/>
    <mergeCell ref="O229:P229"/>
    <mergeCell ref="Q229:R229"/>
    <mergeCell ref="J221:K221"/>
    <mergeCell ref="L221:M221"/>
    <mergeCell ref="O221:P221"/>
    <mergeCell ref="Q221:R221"/>
    <mergeCell ref="J222:K222"/>
    <mergeCell ref="L222:M222"/>
    <mergeCell ref="O222:P222"/>
    <mergeCell ref="Q222:R222"/>
    <mergeCell ref="J219:K219"/>
    <mergeCell ref="L219:M219"/>
    <mergeCell ref="O219:P219"/>
    <mergeCell ref="Q219:R219"/>
    <mergeCell ref="J220:K220"/>
    <mergeCell ref="L220:M220"/>
    <mergeCell ref="O220:P220"/>
    <mergeCell ref="Q220:R220"/>
    <mergeCell ref="J213:K213"/>
    <mergeCell ref="L213:M213"/>
    <mergeCell ref="O213:P213"/>
    <mergeCell ref="Q213:R213"/>
    <mergeCell ref="J214:K214"/>
    <mergeCell ref="L214:M214"/>
    <mergeCell ref="O214:P214"/>
    <mergeCell ref="Q214:R214"/>
    <mergeCell ref="J205:K205"/>
    <mergeCell ref="L205:M205"/>
    <mergeCell ref="O205:P205"/>
    <mergeCell ref="Q205:R205"/>
    <mergeCell ref="J212:K212"/>
    <mergeCell ref="L212:M212"/>
    <mergeCell ref="O212:P212"/>
    <mergeCell ref="Q212:R212"/>
    <mergeCell ref="Q207:R207"/>
    <mergeCell ref="Q208:R208"/>
    <mergeCell ref="J203:K203"/>
    <mergeCell ref="L203:M203"/>
    <mergeCell ref="O203:P203"/>
    <mergeCell ref="Q203:R203"/>
    <mergeCell ref="J204:K204"/>
    <mergeCell ref="L204:M204"/>
    <mergeCell ref="O204:P204"/>
    <mergeCell ref="Q204:R204"/>
    <mergeCell ref="J201:K201"/>
    <mergeCell ref="L201:M201"/>
    <mergeCell ref="O201:P201"/>
    <mergeCell ref="Q201:R201"/>
    <mergeCell ref="J202:K202"/>
    <mergeCell ref="L202:M202"/>
    <mergeCell ref="O202:P202"/>
    <mergeCell ref="Q202:R202"/>
    <mergeCell ref="J194:K194"/>
    <mergeCell ref="L194:M194"/>
    <mergeCell ref="O194:P194"/>
    <mergeCell ref="Q194:R194"/>
    <mergeCell ref="J195:K195"/>
    <mergeCell ref="L195:M195"/>
    <mergeCell ref="O195:P195"/>
    <mergeCell ref="Q195:R195"/>
    <mergeCell ref="J192:K192"/>
    <mergeCell ref="L192:M192"/>
    <mergeCell ref="O192:P192"/>
    <mergeCell ref="Q192:R192"/>
    <mergeCell ref="J193:K193"/>
    <mergeCell ref="L193:M193"/>
    <mergeCell ref="O193:P193"/>
    <mergeCell ref="Q193:R193"/>
    <mergeCell ref="J185:K185"/>
    <mergeCell ref="L185:M185"/>
    <mergeCell ref="O185:P185"/>
    <mergeCell ref="Q185:R185"/>
    <mergeCell ref="J191:K191"/>
    <mergeCell ref="L191:M191"/>
    <mergeCell ref="O191:P191"/>
    <mergeCell ref="Q191:R191"/>
    <mergeCell ref="Q186:R186"/>
    <mergeCell ref="Q187:R187"/>
    <mergeCell ref="J183:K183"/>
    <mergeCell ref="L183:M183"/>
    <mergeCell ref="O183:P183"/>
    <mergeCell ref="Q183:R183"/>
    <mergeCell ref="J184:K184"/>
    <mergeCell ref="L184:M184"/>
    <mergeCell ref="O184:P184"/>
    <mergeCell ref="Q184:R184"/>
    <mergeCell ref="J176:K176"/>
    <mergeCell ref="L176:M176"/>
    <mergeCell ref="O176:P176"/>
    <mergeCell ref="Q176:R176"/>
    <mergeCell ref="J177:K177"/>
    <mergeCell ref="L177:M177"/>
    <mergeCell ref="O177:P177"/>
    <mergeCell ref="Q177:R177"/>
    <mergeCell ref="J175:K175"/>
    <mergeCell ref="L175:M175"/>
    <mergeCell ref="O175:P175"/>
    <mergeCell ref="Q175:R175"/>
    <mergeCell ref="O163:P163"/>
    <mergeCell ref="L168:M168"/>
    <mergeCell ref="O165:P165"/>
    <mergeCell ref="Q166:R166"/>
    <mergeCell ref="O167:P167"/>
    <mergeCell ref="Q172:R172"/>
    <mergeCell ref="J159:K159"/>
    <mergeCell ref="L159:M159"/>
    <mergeCell ref="O159:P159"/>
    <mergeCell ref="Q159:R159"/>
    <mergeCell ref="J160:K160"/>
    <mergeCell ref="L160:M160"/>
    <mergeCell ref="O160:P160"/>
    <mergeCell ref="Q160:R160"/>
    <mergeCell ref="J157:K157"/>
    <mergeCell ref="L157:M157"/>
    <mergeCell ref="O157:P157"/>
    <mergeCell ref="Q157:R157"/>
    <mergeCell ref="J158:K158"/>
    <mergeCell ref="L158:M158"/>
    <mergeCell ref="O158:P158"/>
    <mergeCell ref="Q158:R158"/>
    <mergeCell ref="J153:K155"/>
    <mergeCell ref="L153:M155"/>
    <mergeCell ref="N153:N155"/>
    <mergeCell ref="O153:P155"/>
    <mergeCell ref="Q153:R155"/>
    <mergeCell ref="J156:K156"/>
    <mergeCell ref="L156:M156"/>
    <mergeCell ref="O156:P156"/>
    <mergeCell ref="Q156:R156"/>
    <mergeCell ref="AG147:AH150"/>
    <mergeCell ref="J147:K150"/>
    <mergeCell ref="L147:M150"/>
    <mergeCell ref="N147:N150"/>
    <mergeCell ref="O147:P150"/>
    <mergeCell ref="Q151:R152"/>
    <mergeCell ref="S151:S152"/>
    <mergeCell ref="V151:V152"/>
    <mergeCell ref="O151:P152"/>
    <mergeCell ref="O146:P146"/>
    <mergeCell ref="Q146:R146"/>
    <mergeCell ref="Q147:R150"/>
    <mergeCell ref="X153:Z155"/>
    <mergeCell ref="AF153:AF155"/>
    <mergeCell ref="AH153:AH155"/>
    <mergeCell ref="S147:S150"/>
    <mergeCell ref="V147:V150"/>
    <mergeCell ref="W147:W150"/>
    <mergeCell ref="AA147:AD147"/>
    <mergeCell ref="Q134:R136"/>
    <mergeCell ref="O134:O136"/>
    <mergeCell ref="L137:M137"/>
    <mergeCell ref="O137:P137"/>
    <mergeCell ref="Q137:R137"/>
    <mergeCell ref="O144:P144"/>
    <mergeCell ref="Q144:R144"/>
    <mergeCell ref="Q138:R142"/>
    <mergeCell ref="L143:M143"/>
    <mergeCell ref="O143:P143"/>
    <mergeCell ref="O127:P127"/>
    <mergeCell ref="Q127:R127"/>
    <mergeCell ref="J128:K128"/>
    <mergeCell ref="L128:M128"/>
    <mergeCell ref="O128:P128"/>
    <mergeCell ref="Q128:R128"/>
    <mergeCell ref="O121:P121"/>
    <mergeCell ref="Q121:R121"/>
    <mergeCell ref="J126:K126"/>
    <mergeCell ref="L126:M126"/>
    <mergeCell ref="O126:P126"/>
    <mergeCell ref="Q126:R126"/>
    <mergeCell ref="J122:K125"/>
    <mergeCell ref="L122:M125"/>
    <mergeCell ref="N122:N125"/>
    <mergeCell ref="O129:P133"/>
    <mergeCell ref="Q129:R133"/>
    <mergeCell ref="S129:S133"/>
    <mergeCell ref="V129:V133"/>
    <mergeCell ref="J120:K120"/>
    <mergeCell ref="L120:M120"/>
    <mergeCell ref="O120:P120"/>
    <mergeCell ref="Q120:R120"/>
    <mergeCell ref="J121:K121"/>
    <mergeCell ref="L121:M121"/>
    <mergeCell ref="O215:P215"/>
    <mergeCell ref="O216:P216"/>
    <mergeCell ref="O217:P217"/>
    <mergeCell ref="O218:P218"/>
    <mergeCell ref="W243:W246"/>
    <mergeCell ref="O236:P236"/>
    <mergeCell ref="Q236:R236"/>
    <mergeCell ref="O237:P237"/>
    <mergeCell ref="Q237:R237"/>
    <mergeCell ref="W239:W241"/>
    <mergeCell ref="V239:V241"/>
    <mergeCell ref="S239:S241"/>
    <mergeCell ref="Q239:R241"/>
    <mergeCell ref="L247:M250"/>
    <mergeCell ref="J247:K250"/>
    <mergeCell ref="W247:W250"/>
    <mergeCell ref="V247:V250"/>
    <mergeCell ref="S247:S250"/>
    <mergeCell ref="N247:N250"/>
    <mergeCell ref="O239:P241"/>
    <mergeCell ref="J232:J235"/>
    <mergeCell ref="J236:K236"/>
    <mergeCell ref="L236:M236"/>
    <mergeCell ref="J237:K237"/>
    <mergeCell ref="L237:M237"/>
    <mergeCell ref="J238:K238"/>
    <mergeCell ref="O102:P102"/>
    <mergeCell ref="Q102:R102"/>
    <mergeCell ref="J103:K103"/>
    <mergeCell ref="L103:M103"/>
    <mergeCell ref="O103:P103"/>
    <mergeCell ref="Q103:R103"/>
    <mergeCell ref="O100:P100"/>
    <mergeCell ref="Q100:R100"/>
    <mergeCell ref="J101:K101"/>
    <mergeCell ref="L101:M101"/>
    <mergeCell ref="O101:P101"/>
    <mergeCell ref="Q101:R101"/>
    <mergeCell ref="O99:P99"/>
    <mergeCell ref="Q99:R99"/>
    <mergeCell ref="O95:P98"/>
    <mergeCell ref="Q95:R98"/>
    <mergeCell ref="J95:K98"/>
    <mergeCell ref="L95:M98"/>
    <mergeCell ref="J86:K86"/>
    <mergeCell ref="L86:M86"/>
    <mergeCell ref="O86:P86"/>
    <mergeCell ref="Q86:R86"/>
    <mergeCell ref="O92:P92"/>
    <mergeCell ref="Q92:R92"/>
    <mergeCell ref="J92:K92"/>
    <mergeCell ref="L92:M92"/>
    <mergeCell ref="Q83:R83"/>
    <mergeCell ref="J84:K84"/>
    <mergeCell ref="L84:M84"/>
    <mergeCell ref="O84:P84"/>
    <mergeCell ref="Q84:R84"/>
    <mergeCell ref="J85:K85"/>
    <mergeCell ref="L85:M85"/>
    <mergeCell ref="O85:P85"/>
    <mergeCell ref="Q85:R85"/>
    <mergeCell ref="J76:K76"/>
    <mergeCell ref="L76:M76"/>
    <mergeCell ref="O76:P76"/>
    <mergeCell ref="Q76:R76"/>
    <mergeCell ref="J77:K77"/>
    <mergeCell ref="L77:M77"/>
    <mergeCell ref="O77:P77"/>
    <mergeCell ref="Q77:R77"/>
    <mergeCell ref="J74:K74"/>
    <mergeCell ref="L74:M74"/>
    <mergeCell ref="O74:P74"/>
    <mergeCell ref="Q74:R74"/>
    <mergeCell ref="J75:K75"/>
    <mergeCell ref="L75:M75"/>
    <mergeCell ref="O75:P75"/>
    <mergeCell ref="Q75:R75"/>
    <mergeCell ref="J67:K67"/>
    <mergeCell ref="L67:M67"/>
    <mergeCell ref="O67:P67"/>
    <mergeCell ref="Q67:R67"/>
    <mergeCell ref="J68:K68"/>
    <mergeCell ref="L68:M68"/>
    <mergeCell ref="O68:P68"/>
    <mergeCell ref="Q68:R68"/>
    <mergeCell ref="J65:K65"/>
    <mergeCell ref="L65:M65"/>
    <mergeCell ref="O65:P65"/>
    <mergeCell ref="Q65:R65"/>
    <mergeCell ref="J66:K66"/>
    <mergeCell ref="L66:M66"/>
    <mergeCell ref="O66:P66"/>
    <mergeCell ref="Q66:R66"/>
    <mergeCell ref="AI314:AI315"/>
    <mergeCell ref="G24:G25"/>
    <mergeCell ref="J24:K25"/>
    <mergeCell ref="L24:M25"/>
    <mergeCell ref="N24:N25"/>
    <mergeCell ref="O24:P25"/>
    <mergeCell ref="Q24:R25"/>
    <mergeCell ref="W24:X25"/>
    <mergeCell ref="X315:Z315"/>
    <mergeCell ref="AA315:AD315"/>
    <mergeCell ref="G78:G82"/>
    <mergeCell ref="J78:K82"/>
    <mergeCell ref="L78:M82"/>
    <mergeCell ref="N78:N82"/>
    <mergeCell ref="O78:P82"/>
    <mergeCell ref="Q78:R82"/>
    <mergeCell ref="O312:P312"/>
    <mergeCell ref="Q312:R312"/>
    <mergeCell ref="O313:P313"/>
    <mergeCell ref="Q313:R313"/>
    <mergeCell ref="X314:Z314"/>
    <mergeCell ref="AA314:AD314"/>
    <mergeCell ref="X313:Z313"/>
    <mergeCell ref="AA313:AD313"/>
    <mergeCell ref="J312:K312"/>
    <mergeCell ref="L312:M312"/>
    <mergeCell ref="J313:K313"/>
    <mergeCell ref="L313:M313"/>
    <mergeCell ref="AI312:AI313"/>
    <mergeCell ref="F314:F315"/>
    <mergeCell ref="G314:G315"/>
    <mergeCell ref="H314:I315"/>
    <mergeCell ref="X312:Z312"/>
    <mergeCell ref="AA312:AD312"/>
    <mergeCell ref="A312:A315"/>
    <mergeCell ref="B312:B315"/>
    <mergeCell ref="C312:E315"/>
    <mergeCell ref="F312:F313"/>
    <mergeCell ref="G312:G313"/>
    <mergeCell ref="H312:I313"/>
    <mergeCell ref="X308:Z308"/>
    <mergeCell ref="X309:Z309"/>
    <mergeCell ref="X310:Z310"/>
    <mergeCell ref="X311:Z311"/>
    <mergeCell ref="AI308:AI311"/>
    <mergeCell ref="AA308:AD308"/>
    <mergeCell ref="AE308:AF308"/>
    <mergeCell ref="AG308:AH308"/>
    <mergeCell ref="AA309:AD309"/>
    <mergeCell ref="AE309:AF309"/>
    <mergeCell ref="AI304:AI307"/>
    <mergeCell ref="F308:F311"/>
    <mergeCell ref="G308:G311"/>
    <mergeCell ref="H308:I311"/>
    <mergeCell ref="X304:Z304"/>
    <mergeCell ref="AA304:AD304"/>
    <mergeCell ref="AE304:AF304"/>
    <mergeCell ref="AG304:AH304"/>
    <mergeCell ref="X305:Z305"/>
    <mergeCell ref="AA305:AD305"/>
    <mergeCell ref="AI300:AI303"/>
    <mergeCell ref="A304:A311"/>
    <mergeCell ref="B304:B311"/>
    <mergeCell ref="C304:E311"/>
    <mergeCell ref="F304:F307"/>
    <mergeCell ref="G304:G307"/>
    <mergeCell ref="H304:I307"/>
    <mergeCell ref="AB300:AG300"/>
    <mergeCell ref="AB303:AG303"/>
    <mergeCell ref="X300:Z300"/>
    <mergeCell ref="AF24:AG25"/>
    <mergeCell ref="Z31:AE32"/>
    <mergeCell ref="AF31:AG32"/>
    <mergeCell ref="Z33:AE34"/>
    <mergeCell ref="AF33:AG34"/>
    <mergeCell ref="AF26:AG27"/>
    <mergeCell ref="Z26:AE27"/>
    <mergeCell ref="AF35:AG36"/>
    <mergeCell ref="AA297:AD297"/>
    <mergeCell ref="X299:Z299"/>
    <mergeCell ref="X293:Z293"/>
    <mergeCell ref="X294:Z294"/>
    <mergeCell ref="X295:Z295"/>
    <mergeCell ref="X296:Z296"/>
    <mergeCell ref="AG283:AH283"/>
    <mergeCell ref="X284:Z284"/>
    <mergeCell ref="AG122:AH125"/>
    <mergeCell ref="X301:Z301"/>
    <mergeCell ref="X302:Z302"/>
    <mergeCell ref="X303:Z303"/>
    <mergeCell ref="Q300:R300"/>
    <mergeCell ref="Q301:R301"/>
    <mergeCell ref="Q302:R302"/>
    <mergeCell ref="Q303:R303"/>
    <mergeCell ref="L301:M301"/>
    <mergeCell ref="L302:M302"/>
    <mergeCell ref="L303:M303"/>
    <mergeCell ref="O300:P300"/>
    <mergeCell ref="O301:P301"/>
    <mergeCell ref="O302:P302"/>
    <mergeCell ref="O303:P303"/>
    <mergeCell ref="AI297:AI299"/>
    <mergeCell ref="F300:F303"/>
    <mergeCell ref="H300:I303"/>
    <mergeCell ref="J300:K300"/>
    <mergeCell ref="J301:K301"/>
    <mergeCell ref="J302:K302"/>
    <mergeCell ref="J303:K303"/>
    <mergeCell ref="L300:M300"/>
    <mergeCell ref="X297:Z297"/>
    <mergeCell ref="O297:P297"/>
    <mergeCell ref="J298:K298"/>
    <mergeCell ref="L298:M298"/>
    <mergeCell ref="J299:K299"/>
    <mergeCell ref="L299:M299"/>
    <mergeCell ref="Q297:R297"/>
    <mergeCell ref="O298:P298"/>
    <mergeCell ref="Q298:R298"/>
    <mergeCell ref="O299:P299"/>
    <mergeCell ref="Q299:R299"/>
    <mergeCell ref="J297:K297"/>
    <mergeCell ref="A297:A303"/>
    <mergeCell ref="B297:B303"/>
    <mergeCell ref="C297:E303"/>
    <mergeCell ref="F297:F299"/>
    <mergeCell ref="G297:G299"/>
    <mergeCell ref="H297:I299"/>
    <mergeCell ref="L297:M297"/>
    <mergeCell ref="X289:Z289"/>
    <mergeCell ref="AA289:AD289"/>
    <mergeCell ref="AI293:AI296"/>
    <mergeCell ref="AA293:AD293"/>
    <mergeCell ref="AE293:AF293"/>
    <mergeCell ref="AG293:AH293"/>
    <mergeCell ref="AA294:AD294"/>
    <mergeCell ref="AE294:AF294"/>
    <mergeCell ref="AG294:AH294"/>
    <mergeCell ref="AI288:AI292"/>
    <mergeCell ref="F293:F296"/>
    <mergeCell ref="G293:G296"/>
    <mergeCell ref="H293:I296"/>
    <mergeCell ref="X288:Z288"/>
    <mergeCell ref="AA288:AD288"/>
    <mergeCell ref="AE288:AF288"/>
    <mergeCell ref="AG288:AH288"/>
    <mergeCell ref="J289:K289"/>
    <mergeCell ref="L289:M289"/>
    <mergeCell ref="X283:Z283"/>
    <mergeCell ref="AA283:AD283"/>
    <mergeCell ref="J284:K284"/>
    <mergeCell ref="L284:M284"/>
    <mergeCell ref="O284:P284"/>
    <mergeCell ref="Q284:R284"/>
    <mergeCell ref="J283:K283"/>
    <mergeCell ref="L283:M283"/>
    <mergeCell ref="O283:P283"/>
    <mergeCell ref="Q283:R283"/>
    <mergeCell ref="A288:A296"/>
    <mergeCell ref="B288:B296"/>
    <mergeCell ref="C288:E296"/>
    <mergeCell ref="F288:F292"/>
    <mergeCell ref="G288:G292"/>
    <mergeCell ref="H288:I292"/>
    <mergeCell ref="AA284:AD284"/>
    <mergeCell ref="AE284:AF284"/>
    <mergeCell ref="AG284:AH284"/>
    <mergeCell ref="AI278:AI282"/>
    <mergeCell ref="AA279:AD279"/>
    <mergeCell ref="AI283:AI287"/>
    <mergeCell ref="AE283:AF283"/>
    <mergeCell ref="AE279:AF279"/>
    <mergeCell ref="AG279:AH279"/>
    <mergeCell ref="AE281:AF281"/>
    <mergeCell ref="X279:Z279"/>
    <mergeCell ref="X281:Z281"/>
    <mergeCell ref="O280:P280"/>
    <mergeCell ref="Q280:R280"/>
    <mergeCell ref="O281:P281"/>
    <mergeCell ref="Q281:R281"/>
    <mergeCell ref="X280:Z280"/>
    <mergeCell ref="J281:K281"/>
    <mergeCell ref="L281:M281"/>
    <mergeCell ref="L282:M282"/>
    <mergeCell ref="O278:P278"/>
    <mergeCell ref="Q278:R278"/>
    <mergeCell ref="O279:P279"/>
    <mergeCell ref="Q279:R279"/>
    <mergeCell ref="J282:K282"/>
    <mergeCell ref="O282:P282"/>
    <mergeCell ref="Q282:R282"/>
    <mergeCell ref="J278:K278"/>
    <mergeCell ref="L278:M278"/>
    <mergeCell ref="J279:K279"/>
    <mergeCell ref="L279:M279"/>
    <mergeCell ref="J280:K280"/>
    <mergeCell ref="L280:M280"/>
    <mergeCell ref="A278:A287"/>
    <mergeCell ref="B278:B287"/>
    <mergeCell ref="C278:E287"/>
    <mergeCell ref="F278:F282"/>
    <mergeCell ref="F283:F287"/>
    <mergeCell ref="H278:I282"/>
    <mergeCell ref="G283:G287"/>
    <mergeCell ref="H283:I287"/>
    <mergeCell ref="G278:G282"/>
    <mergeCell ref="AI275:AI277"/>
    <mergeCell ref="AA275:AD275"/>
    <mergeCell ref="AE275:AF275"/>
    <mergeCell ref="AG275:AH275"/>
    <mergeCell ref="AA276:AD276"/>
    <mergeCell ref="AE276:AF276"/>
    <mergeCell ref="AG276:AH276"/>
    <mergeCell ref="AA277:AD277"/>
    <mergeCell ref="AE277:AF277"/>
    <mergeCell ref="AG277:AH277"/>
    <mergeCell ref="AE87:AF91"/>
    <mergeCell ref="X104:Z108"/>
    <mergeCell ref="AE104:AF108"/>
    <mergeCell ref="X232:Z235"/>
    <mergeCell ref="AE229:AF229"/>
    <mergeCell ref="X213:Z213"/>
    <mergeCell ref="X214:Z214"/>
    <mergeCell ref="X215:Z215"/>
    <mergeCell ref="X151:Z152"/>
    <mergeCell ref="AA150:AD150"/>
    <mergeCell ref="X256:Z256"/>
    <mergeCell ref="X267:Z267"/>
    <mergeCell ref="AA267:AD267"/>
    <mergeCell ref="AI271:AI274"/>
    <mergeCell ref="F275:F277"/>
    <mergeCell ref="G275:G277"/>
    <mergeCell ref="H275:I277"/>
    <mergeCell ref="X271:Z271"/>
    <mergeCell ref="AA271:AD271"/>
    <mergeCell ref="AE271:AF271"/>
    <mergeCell ref="A271:A277"/>
    <mergeCell ref="B271:B277"/>
    <mergeCell ref="C271:E277"/>
    <mergeCell ref="F271:F274"/>
    <mergeCell ref="G271:G274"/>
    <mergeCell ref="H271:I274"/>
    <mergeCell ref="AE267:AF267"/>
    <mergeCell ref="AG267:AH267"/>
    <mergeCell ref="AI266:AI270"/>
    <mergeCell ref="X266:Z266"/>
    <mergeCell ref="AA266:AD266"/>
    <mergeCell ref="AE266:AF266"/>
    <mergeCell ref="X269:Z269"/>
    <mergeCell ref="AA269:AD269"/>
    <mergeCell ref="AE269:AF269"/>
    <mergeCell ref="AG269:AH269"/>
    <mergeCell ref="AI261:AI265"/>
    <mergeCell ref="F266:F270"/>
    <mergeCell ref="G266:G270"/>
    <mergeCell ref="H266:I270"/>
    <mergeCell ref="X262:Z262"/>
    <mergeCell ref="AA262:AD262"/>
    <mergeCell ref="X264:Z264"/>
    <mergeCell ref="O261:P261"/>
    <mergeCell ref="Q261:R261"/>
    <mergeCell ref="O262:P262"/>
    <mergeCell ref="Q262:R262"/>
    <mergeCell ref="O263:P263"/>
    <mergeCell ref="Q263:R263"/>
    <mergeCell ref="O264:P264"/>
    <mergeCell ref="Q264:R264"/>
    <mergeCell ref="J261:K261"/>
    <mergeCell ref="L261:M261"/>
    <mergeCell ref="J262:K262"/>
    <mergeCell ref="L262:M262"/>
    <mergeCell ref="J263:K263"/>
    <mergeCell ref="L263:M263"/>
    <mergeCell ref="AG257:AH257"/>
    <mergeCell ref="AA258:AD258"/>
    <mergeCell ref="AE258:AF258"/>
    <mergeCell ref="AG258:AH258"/>
    <mergeCell ref="A261:A270"/>
    <mergeCell ref="B261:B270"/>
    <mergeCell ref="C261:E270"/>
    <mergeCell ref="F261:F265"/>
    <mergeCell ref="G261:G265"/>
    <mergeCell ref="H261:I265"/>
    <mergeCell ref="X257:Z257"/>
    <mergeCell ref="X258:Z258"/>
    <mergeCell ref="X260:Z260"/>
    <mergeCell ref="X259:Z259"/>
    <mergeCell ref="AI256:AI260"/>
    <mergeCell ref="AA256:AD256"/>
    <mergeCell ref="AE256:AF256"/>
    <mergeCell ref="AG256:AH256"/>
    <mergeCell ref="AA257:AD257"/>
    <mergeCell ref="AE257:AF257"/>
    <mergeCell ref="AI251:AI255"/>
    <mergeCell ref="F256:F260"/>
    <mergeCell ref="G256:G260"/>
    <mergeCell ref="H256:I260"/>
    <mergeCell ref="X252:Z252"/>
    <mergeCell ref="AA252:AD252"/>
    <mergeCell ref="AE252:AF252"/>
    <mergeCell ref="AG252:AH252"/>
    <mergeCell ref="X253:Z253"/>
    <mergeCell ref="AI247:AI250"/>
    <mergeCell ref="A251:A260"/>
    <mergeCell ref="B251:B260"/>
    <mergeCell ref="C251:E260"/>
    <mergeCell ref="F251:F255"/>
    <mergeCell ref="G251:G255"/>
    <mergeCell ref="H251:I255"/>
    <mergeCell ref="D247:F250"/>
    <mergeCell ref="H247:I250"/>
    <mergeCell ref="A243:A250"/>
    <mergeCell ref="AH24:AI25"/>
    <mergeCell ref="AH31:AI32"/>
    <mergeCell ref="AH33:AI34"/>
    <mergeCell ref="AH35:AI36"/>
    <mergeCell ref="AH28:AI30"/>
    <mergeCell ref="AH26:AI27"/>
    <mergeCell ref="Y24:Y25"/>
    <mergeCell ref="Z24:AE25"/>
    <mergeCell ref="AA243:AD243"/>
    <mergeCell ref="AF37:AG38"/>
    <mergeCell ref="AA242:AB242"/>
    <mergeCell ref="AA237:AD237"/>
    <mergeCell ref="X242:Z242"/>
    <mergeCell ref="AG238:AH238"/>
    <mergeCell ref="AG229:AH229"/>
    <mergeCell ref="AC223:AG223"/>
    <mergeCell ref="AI243:AI246"/>
    <mergeCell ref="AG58:AH58"/>
    <mergeCell ref="AA59:AD59"/>
    <mergeCell ref="AE59:AF59"/>
    <mergeCell ref="AG59:AH59"/>
    <mergeCell ref="AG60:AH60"/>
    <mergeCell ref="AA65:AD65"/>
    <mergeCell ref="AC242:AG242"/>
    <mergeCell ref="AI239:AI242"/>
    <mergeCell ref="AG65:AH65"/>
    <mergeCell ref="H129:I133"/>
    <mergeCell ref="G87:G91"/>
    <mergeCell ref="B243:B250"/>
    <mergeCell ref="C243:C250"/>
    <mergeCell ref="D243:F246"/>
    <mergeCell ref="G243:G246"/>
    <mergeCell ref="G239:G241"/>
    <mergeCell ref="G232:G235"/>
    <mergeCell ref="G247:G250"/>
    <mergeCell ref="G223:G226"/>
    <mergeCell ref="O31:P32"/>
    <mergeCell ref="Q31:R32"/>
    <mergeCell ref="H243:I246"/>
    <mergeCell ref="G31:G32"/>
    <mergeCell ref="H31:I32"/>
    <mergeCell ref="J31:K32"/>
    <mergeCell ref="G33:G34"/>
    <mergeCell ref="H33:I34"/>
    <mergeCell ref="J33:K34"/>
    <mergeCell ref="J211:K211"/>
    <mergeCell ref="L31:M32"/>
    <mergeCell ref="N31:N32"/>
    <mergeCell ref="L129:M133"/>
    <mergeCell ref="N129:N133"/>
    <mergeCell ref="L134:L136"/>
    <mergeCell ref="N134:N136"/>
    <mergeCell ref="L93:M93"/>
    <mergeCell ref="L99:M99"/>
    <mergeCell ref="L127:M127"/>
    <mergeCell ref="L33:M34"/>
    <mergeCell ref="AI236:AI238"/>
    <mergeCell ref="L224:M224"/>
    <mergeCell ref="L225:M225"/>
    <mergeCell ref="L226:M226"/>
    <mergeCell ref="L227:M227"/>
    <mergeCell ref="L232:M235"/>
    <mergeCell ref="AI232:AI235"/>
    <mergeCell ref="N232:N235"/>
    <mergeCell ref="AA230:AD230"/>
    <mergeCell ref="AE230:AF230"/>
    <mergeCell ref="J242:K242"/>
    <mergeCell ref="X237:Z237"/>
    <mergeCell ref="AE237:AF237"/>
    <mergeCell ref="AG237:AH237"/>
    <mergeCell ref="X238:Z238"/>
    <mergeCell ref="AA238:AD238"/>
    <mergeCell ref="AE238:AF238"/>
    <mergeCell ref="L238:M238"/>
    <mergeCell ref="O238:P238"/>
    <mergeCell ref="Q238:R238"/>
    <mergeCell ref="A236:A242"/>
    <mergeCell ref="B236:B242"/>
    <mergeCell ref="C236:C242"/>
    <mergeCell ref="D236:F238"/>
    <mergeCell ref="G236:G238"/>
    <mergeCell ref="H236:I238"/>
    <mergeCell ref="D239:F242"/>
    <mergeCell ref="H239:I242"/>
    <mergeCell ref="O232:P235"/>
    <mergeCell ref="Q232:R235"/>
    <mergeCell ref="S31:U32"/>
    <mergeCell ref="V31:V32"/>
    <mergeCell ref="W31:X32"/>
    <mergeCell ref="Y31:Y32"/>
    <mergeCell ref="X49:Z49"/>
    <mergeCell ref="W35:X36"/>
    <mergeCell ref="S35:U36"/>
    <mergeCell ref="S33:U34"/>
    <mergeCell ref="S87:S91"/>
    <mergeCell ref="V87:V91"/>
    <mergeCell ref="S69:U73"/>
    <mergeCell ref="AE224:AF224"/>
    <mergeCell ref="X220:Z220"/>
    <mergeCell ref="AA220:AD220"/>
    <mergeCell ref="X221:Z221"/>
    <mergeCell ref="AA221:AD221"/>
    <mergeCell ref="AE78:AF82"/>
    <mergeCell ref="X87:Z91"/>
    <mergeCell ref="H228:I231"/>
    <mergeCell ref="AA227:AB227"/>
    <mergeCell ref="S232:S235"/>
    <mergeCell ref="V232:V235"/>
    <mergeCell ref="AI228:AI231"/>
    <mergeCell ref="D232:F235"/>
    <mergeCell ref="H232:I235"/>
    <mergeCell ref="X228:Z228"/>
    <mergeCell ref="AA228:AD228"/>
    <mergeCell ref="AE228:AF228"/>
    <mergeCell ref="AG224:AH224"/>
    <mergeCell ref="AA223:AB223"/>
    <mergeCell ref="AA225:AB225"/>
    <mergeCell ref="AI223:AI227"/>
    <mergeCell ref="A228:A235"/>
    <mergeCell ref="B228:B235"/>
    <mergeCell ref="C228:C235"/>
    <mergeCell ref="D228:F231"/>
    <mergeCell ref="G228:G231"/>
    <mergeCell ref="Q227:R227"/>
    <mergeCell ref="AA226:AB226"/>
    <mergeCell ref="X223:Z223"/>
    <mergeCell ref="X224:Z224"/>
    <mergeCell ref="X225:Z225"/>
    <mergeCell ref="X226:Z226"/>
    <mergeCell ref="O226:P226"/>
    <mergeCell ref="AA224:AD224"/>
    <mergeCell ref="X227:Z227"/>
    <mergeCell ref="O227:P227"/>
    <mergeCell ref="Q223:R223"/>
    <mergeCell ref="Q224:R224"/>
    <mergeCell ref="Q225:R225"/>
    <mergeCell ref="Q226:R226"/>
    <mergeCell ref="O223:P223"/>
    <mergeCell ref="O224:P224"/>
    <mergeCell ref="O225:P225"/>
    <mergeCell ref="AI219:AI222"/>
    <mergeCell ref="D223:F227"/>
    <mergeCell ref="H223:I227"/>
    <mergeCell ref="J223:K223"/>
    <mergeCell ref="J224:K224"/>
    <mergeCell ref="J225:K225"/>
    <mergeCell ref="J226:K226"/>
    <mergeCell ref="J227:K227"/>
    <mergeCell ref="L223:M223"/>
    <mergeCell ref="X219:Z219"/>
    <mergeCell ref="AI215:AI218"/>
    <mergeCell ref="A219:A227"/>
    <mergeCell ref="B219:B227"/>
    <mergeCell ref="C219:C227"/>
    <mergeCell ref="D219:F222"/>
    <mergeCell ref="G219:G222"/>
    <mergeCell ref="H219:I222"/>
    <mergeCell ref="AC215:AG215"/>
    <mergeCell ref="AA217:AB217"/>
    <mergeCell ref="AA218:AB218"/>
    <mergeCell ref="Q33:R34"/>
    <mergeCell ref="V69:V73"/>
    <mergeCell ref="W69:W73"/>
    <mergeCell ref="X65:Z65"/>
    <mergeCell ref="Q44:R48"/>
    <mergeCell ref="W44:W48"/>
    <mergeCell ref="X44:Z48"/>
    <mergeCell ref="Y37:Y38"/>
    <mergeCell ref="V33:V34"/>
    <mergeCell ref="W33:X34"/>
    <mergeCell ref="Q209:R209"/>
    <mergeCell ref="X210:Z210"/>
    <mergeCell ref="Q210:R210"/>
    <mergeCell ref="Q211:R211"/>
    <mergeCell ref="L215:M215"/>
    <mergeCell ref="L216:M216"/>
    <mergeCell ref="L210:M210"/>
    <mergeCell ref="L211:M211"/>
    <mergeCell ref="Q215:R215"/>
    <mergeCell ref="X212:Z212"/>
    <mergeCell ref="L217:M217"/>
    <mergeCell ref="L218:M218"/>
    <mergeCell ref="X217:Z217"/>
    <mergeCell ref="X218:Z218"/>
    <mergeCell ref="Q216:R216"/>
    <mergeCell ref="Q217:R217"/>
    <mergeCell ref="Q218:R218"/>
    <mergeCell ref="X216:Z216"/>
    <mergeCell ref="AA214:AD214"/>
    <mergeCell ref="AE214:AF214"/>
    <mergeCell ref="AG214:AH214"/>
    <mergeCell ref="D215:F218"/>
    <mergeCell ref="H215:I218"/>
    <mergeCell ref="J215:K215"/>
    <mergeCell ref="J216:K216"/>
    <mergeCell ref="J217:K217"/>
    <mergeCell ref="J218:K218"/>
    <mergeCell ref="G215:G218"/>
    <mergeCell ref="AA212:AD212"/>
    <mergeCell ref="AE212:AF212"/>
    <mergeCell ref="AG212:AH212"/>
    <mergeCell ref="AA213:AD213"/>
    <mergeCell ref="AE213:AF213"/>
    <mergeCell ref="AG213:AH213"/>
    <mergeCell ref="AC211:AG211"/>
    <mergeCell ref="AI206:AI211"/>
    <mergeCell ref="A212:A218"/>
    <mergeCell ref="B212:B218"/>
    <mergeCell ref="C212:C218"/>
    <mergeCell ref="D212:F214"/>
    <mergeCell ref="G212:G214"/>
    <mergeCell ref="H212:I214"/>
    <mergeCell ref="AC206:AG206"/>
    <mergeCell ref="AI212:AI214"/>
    <mergeCell ref="AC208:AG208"/>
    <mergeCell ref="AC209:AG209"/>
    <mergeCell ref="AA207:AD207"/>
    <mergeCell ref="AE207:AF207"/>
    <mergeCell ref="AG207:AH207"/>
    <mergeCell ref="AC210:AG210"/>
    <mergeCell ref="AA211:AB211"/>
    <mergeCell ref="X206:Z206"/>
    <mergeCell ref="X207:Z207"/>
    <mergeCell ref="X208:Z208"/>
    <mergeCell ref="X209:Z209"/>
    <mergeCell ref="AA206:AB206"/>
    <mergeCell ref="AA208:AB208"/>
    <mergeCell ref="AA209:AB209"/>
    <mergeCell ref="AA210:AB210"/>
    <mergeCell ref="X211:Z211"/>
    <mergeCell ref="Q206:R206"/>
    <mergeCell ref="O210:P210"/>
    <mergeCell ref="O211:P211"/>
    <mergeCell ref="L206:M206"/>
    <mergeCell ref="L207:M207"/>
    <mergeCell ref="L209:M209"/>
    <mergeCell ref="O209:P209"/>
    <mergeCell ref="L208:M208"/>
    <mergeCell ref="O207:P207"/>
    <mergeCell ref="O208:P208"/>
    <mergeCell ref="X204:Z204"/>
    <mergeCell ref="AA204:AD204"/>
    <mergeCell ref="AE204:AF204"/>
    <mergeCell ref="D206:F211"/>
    <mergeCell ref="H206:I211"/>
    <mergeCell ref="J206:K206"/>
    <mergeCell ref="J207:K207"/>
    <mergeCell ref="J208:K208"/>
    <mergeCell ref="J209:K209"/>
    <mergeCell ref="J210:K210"/>
    <mergeCell ref="AI201:AI205"/>
    <mergeCell ref="AE205:AF205"/>
    <mergeCell ref="AG205:AH205"/>
    <mergeCell ref="AG203:AH203"/>
    <mergeCell ref="AG204:AH204"/>
    <mergeCell ref="AG201:AH201"/>
    <mergeCell ref="AA202:AD202"/>
    <mergeCell ref="AE202:AF202"/>
    <mergeCell ref="AG202:AH202"/>
    <mergeCell ref="X201:Z201"/>
    <mergeCell ref="AA201:AD201"/>
    <mergeCell ref="AA203:AD203"/>
    <mergeCell ref="AE203:AF203"/>
    <mergeCell ref="AI196:AI200"/>
    <mergeCell ref="A201:A211"/>
    <mergeCell ref="B201:B211"/>
    <mergeCell ref="C201:C211"/>
    <mergeCell ref="D201:F205"/>
    <mergeCell ref="G201:G205"/>
    <mergeCell ref="H201:I205"/>
    <mergeCell ref="AA200:AB200"/>
    <mergeCell ref="AC196:AG196"/>
    <mergeCell ref="X202:Z202"/>
    <mergeCell ref="O206:P206"/>
    <mergeCell ref="AC199:AG199"/>
    <mergeCell ref="AC200:AG200"/>
    <mergeCell ref="AA197:AD197"/>
    <mergeCell ref="AE197:AF197"/>
    <mergeCell ref="AG197:AH197"/>
    <mergeCell ref="AE201:AF201"/>
    <mergeCell ref="X200:Z200"/>
    <mergeCell ref="O200:P200"/>
    <mergeCell ref="X203:Z203"/>
    <mergeCell ref="AA196:AB196"/>
    <mergeCell ref="AA198:AB198"/>
    <mergeCell ref="AA199:AB199"/>
    <mergeCell ref="X196:Z196"/>
    <mergeCell ref="X197:Z197"/>
    <mergeCell ref="X198:Z198"/>
    <mergeCell ref="X199:Z199"/>
    <mergeCell ref="Q196:R196"/>
    <mergeCell ref="Q197:R197"/>
    <mergeCell ref="Q198:R198"/>
    <mergeCell ref="Q199:R199"/>
    <mergeCell ref="Q200:R200"/>
    <mergeCell ref="O196:P196"/>
    <mergeCell ref="O197:P197"/>
    <mergeCell ref="O198:P198"/>
    <mergeCell ref="L196:M196"/>
    <mergeCell ref="O199:P199"/>
    <mergeCell ref="L197:M197"/>
    <mergeCell ref="L198:M198"/>
    <mergeCell ref="L199:M199"/>
    <mergeCell ref="L200:M200"/>
    <mergeCell ref="AI191:AI195"/>
    <mergeCell ref="E196:F200"/>
    <mergeCell ref="H196:I200"/>
    <mergeCell ref="J196:K196"/>
    <mergeCell ref="J197:K197"/>
    <mergeCell ref="J198:K198"/>
    <mergeCell ref="J199:K199"/>
    <mergeCell ref="H191:I195"/>
    <mergeCell ref="J200:K200"/>
    <mergeCell ref="AA192:AD192"/>
    <mergeCell ref="AE192:AF192"/>
    <mergeCell ref="AG192:AH192"/>
    <mergeCell ref="X191:Z191"/>
    <mergeCell ref="AA191:AD191"/>
    <mergeCell ref="AG191:AH191"/>
    <mergeCell ref="AG187:AH187"/>
    <mergeCell ref="AA189:AB189"/>
    <mergeCell ref="AI186:AI190"/>
    <mergeCell ref="A191:A200"/>
    <mergeCell ref="B191:B200"/>
    <mergeCell ref="C191:D200"/>
    <mergeCell ref="E191:F195"/>
    <mergeCell ref="G191:G195"/>
    <mergeCell ref="AA186:AB186"/>
    <mergeCell ref="AA190:AB190"/>
    <mergeCell ref="X192:Z192"/>
    <mergeCell ref="AA188:AB188"/>
    <mergeCell ref="X186:Z186"/>
    <mergeCell ref="X187:Z187"/>
    <mergeCell ref="X188:Z188"/>
    <mergeCell ref="X189:Z189"/>
    <mergeCell ref="AA187:AD187"/>
    <mergeCell ref="AC186:AG186"/>
    <mergeCell ref="AC188:AG188"/>
    <mergeCell ref="AE187:AF187"/>
    <mergeCell ref="L190:M190"/>
    <mergeCell ref="Q188:R188"/>
    <mergeCell ref="Q189:R189"/>
    <mergeCell ref="Q190:R190"/>
    <mergeCell ref="O186:P186"/>
    <mergeCell ref="O187:P187"/>
    <mergeCell ref="O188:P188"/>
    <mergeCell ref="O189:P189"/>
    <mergeCell ref="J189:K189"/>
    <mergeCell ref="J190:K190"/>
    <mergeCell ref="G186:G190"/>
    <mergeCell ref="L186:M186"/>
    <mergeCell ref="X184:Z184"/>
    <mergeCell ref="L187:M187"/>
    <mergeCell ref="L188:M188"/>
    <mergeCell ref="L189:M189"/>
    <mergeCell ref="X190:Z190"/>
    <mergeCell ref="O190:P190"/>
    <mergeCell ref="X183:Z183"/>
    <mergeCell ref="AA183:AD183"/>
    <mergeCell ref="AE183:AF183"/>
    <mergeCell ref="AG183:AH183"/>
    <mergeCell ref="AI183:AI185"/>
    <mergeCell ref="E186:F190"/>
    <mergeCell ref="H186:I190"/>
    <mergeCell ref="J186:K186"/>
    <mergeCell ref="J187:K187"/>
    <mergeCell ref="J188:K188"/>
    <mergeCell ref="AI178:AI182"/>
    <mergeCell ref="A183:A190"/>
    <mergeCell ref="B183:B190"/>
    <mergeCell ref="C183:D190"/>
    <mergeCell ref="E183:F185"/>
    <mergeCell ref="G183:G185"/>
    <mergeCell ref="H183:I185"/>
    <mergeCell ref="AA182:AB182"/>
    <mergeCell ref="AC178:AG178"/>
    <mergeCell ref="AC180:AG180"/>
    <mergeCell ref="AA181:AB181"/>
    <mergeCell ref="X179:Z179"/>
    <mergeCell ref="O182:P182"/>
    <mergeCell ref="Q182:R182"/>
    <mergeCell ref="X181:Z181"/>
    <mergeCell ref="AC182:AG182"/>
    <mergeCell ref="E178:F182"/>
    <mergeCell ref="H178:I182"/>
    <mergeCell ref="J178:K178"/>
    <mergeCell ref="J179:K179"/>
    <mergeCell ref="J180:K180"/>
    <mergeCell ref="J181:K181"/>
    <mergeCell ref="J182:K182"/>
    <mergeCell ref="G178:G182"/>
    <mergeCell ref="AI175:AI177"/>
    <mergeCell ref="AA178:AB178"/>
    <mergeCell ref="AA180:AB180"/>
    <mergeCell ref="Q179:R179"/>
    <mergeCell ref="Q180:R180"/>
    <mergeCell ref="X178:Z178"/>
    <mergeCell ref="X180:Z180"/>
    <mergeCell ref="AA179:AD179"/>
    <mergeCell ref="AE179:AF179"/>
    <mergeCell ref="AG179:AH179"/>
    <mergeCell ref="AI161:AI165"/>
    <mergeCell ref="A175:A182"/>
    <mergeCell ref="B175:B182"/>
    <mergeCell ref="C175:D182"/>
    <mergeCell ref="E175:F177"/>
    <mergeCell ref="G175:G177"/>
    <mergeCell ref="H175:I177"/>
    <mergeCell ref="AA165:AB165"/>
    <mergeCell ref="AC161:AG161"/>
    <mergeCell ref="L180:M180"/>
    <mergeCell ref="AI156:AI160"/>
    <mergeCell ref="E161:F165"/>
    <mergeCell ref="H161:I165"/>
    <mergeCell ref="J161:K161"/>
    <mergeCell ref="J162:K162"/>
    <mergeCell ref="J163:K163"/>
    <mergeCell ref="J164:K164"/>
    <mergeCell ref="J165:K165"/>
    <mergeCell ref="O161:P161"/>
    <mergeCell ref="O162:P162"/>
    <mergeCell ref="Q165:R165"/>
    <mergeCell ref="X164:Z164"/>
    <mergeCell ref="AC163:AG163"/>
    <mergeCell ref="AC165:AG165"/>
    <mergeCell ref="AE162:AF162"/>
    <mergeCell ref="AG162:AH162"/>
    <mergeCell ref="AA164:AB164"/>
    <mergeCell ref="Q162:R162"/>
    <mergeCell ref="Q163:R163"/>
    <mergeCell ref="X162:Z162"/>
    <mergeCell ref="Q161:R161"/>
    <mergeCell ref="L161:M161"/>
    <mergeCell ref="O164:P164"/>
    <mergeCell ref="AA157:AD157"/>
    <mergeCell ref="AE157:AF157"/>
    <mergeCell ref="Q164:R164"/>
    <mergeCell ref="X161:Z161"/>
    <mergeCell ref="X163:Z163"/>
    <mergeCell ref="AA162:AD162"/>
    <mergeCell ref="AA158:AD158"/>
    <mergeCell ref="B156:B165"/>
    <mergeCell ref="C156:D165"/>
    <mergeCell ref="E156:F160"/>
    <mergeCell ref="G161:G165"/>
    <mergeCell ref="AG157:AH157"/>
    <mergeCell ref="L165:M165"/>
    <mergeCell ref="L162:M162"/>
    <mergeCell ref="L163:M163"/>
    <mergeCell ref="L164:M164"/>
    <mergeCell ref="X165:Z165"/>
    <mergeCell ref="Q145:R145"/>
    <mergeCell ref="AI153:AI155"/>
    <mergeCell ref="AE151:AF152"/>
    <mergeCell ref="AG151:AH152"/>
    <mergeCell ref="H156:I160"/>
    <mergeCell ref="A151:A155"/>
    <mergeCell ref="B151:B155"/>
    <mergeCell ref="C151:D155"/>
    <mergeCell ref="G153:G155"/>
    <mergeCell ref="A156:A165"/>
    <mergeCell ref="AI151:AI152"/>
    <mergeCell ref="E153:F155"/>
    <mergeCell ref="H153:I155"/>
    <mergeCell ref="AA152:AD152"/>
    <mergeCell ref="H151:I152"/>
    <mergeCell ref="AA151:AD151"/>
    <mergeCell ref="E151:F152"/>
    <mergeCell ref="S153:S155"/>
    <mergeCell ref="V153:V155"/>
    <mergeCell ref="W153:W155"/>
    <mergeCell ref="J144:K144"/>
    <mergeCell ref="AI147:AI150"/>
    <mergeCell ref="AI143:AI146"/>
    <mergeCell ref="D147:F150"/>
    <mergeCell ref="G147:G150"/>
    <mergeCell ref="H147:I150"/>
    <mergeCell ref="X143:Z143"/>
    <mergeCell ref="J143:K143"/>
    <mergeCell ref="Q143:R143"/>
    <mergeCell ref="O145:P145"/>
    <mergeCell ref="A143:A150"/>
    <mergeCell ref="B143:B150"/>
    <mergeCell ref="C143:C150"/>
    <mergeCell ref="D143:F146"/>
    <mergeCell ref="H143:I146"/>
    <mergeCell ref="L144:M144"/>
    <mergeCell ref="J146:K146"/>
    <mergeCell ref="L146:M146"/>
    <mergeCell ref="J145:K145"/>
    <mergeCell ref="L145:M145"/>
    <mergeCell ref="AI138:AI142"/>
    <mergeCell ref="G134:G137"/>
    <mergeCell ref="H134:I137"/>
    <mergeCell ref="D129:F133"/>
    <mergeCell ref="AI134:AI137"/>
    <mergeCell ref="W129:W133"/>
    <mergeCell ref="X129:Z133"/>
    <mergeCell ref="AA129:AF133"/>
    <mergeCell ref="AG129:AH133"/>
    <mergeCell ref="G129:G133"/>
    <mergeCell ref="J129:K133"/>
    <mergeCell ref="A134:A142"/>
    <mergeCell ref="B134:B142"/>
    <mergeCell ref="C134:C142"/>
    <mergeCell ref="D134:F137"/>
    <mergeCell ref="D138:F142"/>
    <mergeCell ref="H138:I142"/>
    <mergeCell ref="J134:J136"/>
    <mergeCell ref="J137:K137"/>
    <mergeCell ref="G138:G142"/>
    <mergeCell ref="AI129:AI133"/>
    <mergeCell ref="AA126:AD126"/>
    <mergeCell ref="AE126:AF126"/>
    <mergeCell ref="AG128:AH128"/>
    <mergeCell ref="AI126:AI128"/>
    <mergeCell ref="AA128:AD128"/>
    <mergeCell ref="AE128:AF128"/>
    <mergeCell ref="AG126:AH126"/>
    <mergeCell ref="X126:Z126"/>
    <mergeCell ref="X128:Z128"/>
    <mergeCell ref="AE166:AF166"/>
    <mergeCell ref="AG166:AH166"/>
    <mergeCell ref="X127:Z127"/>
    <mergeCell ref="AA127:AD127"/>
    <mergeCell ref="AE127:AF127"/>
    <mergeCell ref="AG127:AH127"/>
    <mergeCell ref="AA156:AD156"/>
    <mergeCell ref="AE156:AF156"/>
    <mergeCell ref="X137:Z137"/>
    <mergeCell ref="AA137:AD137"/>
    <mergeCell ref="AG167:AH167"/>
    <mergeCell ref="AE143:AF143"/>
    <mergeCell ref="AG143:AH143"/>
    <mergeCell ref="X144:Z144"/>
    <mergeCell ref="X156:Z156"/>
    <mergeCell ref="AG156:AH156"/>
    <mergeCell ref="X157:Z157"/>
    <mergeCell ref="X145:Z145"/>
    <mergeCell ref="G126:G128"/>
    <mergeCell ref="H126:I128"/>
    <mergeCell ref="H104:I108"/>
    <mergeCell ref="H95:I98"/>
    <mergeCell ref="J100:K100"/>
    <mergeCell ref="L100:M100"/>
    <mergeCell ref="J102:K102"/>
    <mergeCell ref="L102:M102"/>
    <mergeCell ref="J99:K99"/>
    <mergeCell ref="J127:K127"/>
    <mergeCell ref="D122:F125"/>
    <mergeCell ref="H122:I125"/>
    <mergeCell ref="G122:G125"/>
    <mergeCell ref="A126:A133"/>
    <mergeCell ref="B126:B133"/>
    <mergeCell ref="C126:C133"/>
    <mergeCell ref="D126:F128"/>
    <mergeCell ref="A118:A125"/>
    <mergeCell ref="B118:B125"/>
    <mergeCell ref="C118:C125"/>
    <mergeCell ref="AI122:AI125"/>
    <mergeCell ref="Q87:R91"/>
    <mergeCell ref="W87:W91"/>
    <mergeCell ref="N87:N91"/>
    <mergeCell ref="O87:P91"/>
    <mergeCell ref="AA104:AD104"/>
    <mergeCell ref="AA105:AD105"/>
    <mergeCell ref="AA106:AD106"/>
    <mergeCell ref="AA107:AD107"/>
    <mergeCell ref="O93:P93"/>
    <mergeCell ref="AH37:AI38"/>
    <mergeCell ref="Z35:AE36"/>
    <mergeCell ref="X50:Z50"/>
    <mergeCell ref="AI118:AI121"/>
    <mergeCell ref="X118:Z118"/>
    <mergeCell ref="AI115:AI117"/>
    <mergeCell ref="AI109:AI114"/>
    <mergeCell ref="AI104:AI108"/>
    <mergeCell ref="AI99:AI103"/>
    <mergeCell ref="AA95:AD95"/>
    <mergeCell ref="AA61:AD61"/>
    <mergeCell ref="AA62:AD62"/>
    <mergeCell ref="D118:F121"/>
    <mergeCell ref="W122:W125"/>
    <mergeCell ref="J118:K118"/>
    <mergeCell ref="L118:M118"/>
    <mergeCell ref="O118:P118"/>
    <mergeCell ref="S118:S120"/>
    <mergeCell ref="Q118:R118"/>
    <mergeCell ref="J119:K119"/>
    <mergeCell ref="L119:M119"/>
    <mergeCell ref="O119:P119"/>
    <mergeCell ref="Q119:R119"/>
    <mergeCell ref="G109:G114"/>
    <mergeCell ref="H109:I114"/>
    <mergeCell ref="G118:G121"/>
    <mergeCell ref="H118:I121"/>
    <mergeCell ref="G115:G117"/>
    <mergeCell ref="H115:I117"/>
    <mergeCell ref="J109:K114"/>
    <mergeCell ref="L109:M114"/>
    <mergeCell ref="N109:N114"/>
    <mergeCell ref="V109:V114"/>
    <mergeCell ref="W109:W114"/>
    <mergeCell ref="L104:M108"/>
    <mergeCell ref="S104:S108"/>
    <mergeCell ref="V104:V108"/>
    <mergeCell ref="Q109:R114"/>
    <mergeCell ref="O109:P114"/>
    <mergeCell ref="Q104:R108"/>
    <mergeCell ref="G104:G108"/>
    <mergeCell ref="W104:W108"/>
    <mergeCell ref="AA108:AD108"/>
    <mergeCell ref="A109:A117"/>
    <mergeCell ref="B109:B117"/>
    <mergeCell ref="C109:C117"/>
    <mergeCell ref="D109:F114"/>
    <mergeCell ref="D115:F117"/>
    <mergeCell ref="S109:S114"/>
    <mergeCell ref="A99:A108"/>
    <mergeCell ref="B99:B108"/>
    <mergeCell ref="C99:C108"/>
    <mergeCell ref="D99:F103"/>
    <mergeCell ref="D104:F108"/>
    <mergeCell ref="AI95:AI98"/>
    <mergeCell ref="G99:G103"/>
    <mergeCell ref="H99:I103"/>
    <mergeCell ref="J104:K108"/>
    <mergeCell ref="N104:N108"/>
    <mergeCell ref="AG104:AH108"/>
    <mergeCell ref="G35:G36"/>
    <mergeCell ref="H35:I36"/>
    <mergeCell ref="J35:K36"/>
    <mergeCell ref="L35:M36"/>
    <mergeCell ref="O104:P108"/>
    <mergeCell ref="AI87:AI91"/>
    <mergeCell ref="G92:G94"/>
    <mergeCell ref="H92:I94"/>
    <mergeCell ref="AA87:AD87"/>
    <mergeCell ref="AA88:AD88"/>
    <mergeCell ref="AA89:AD89"/>
    <mergeCell ref="AA90:AD90"/>
    <mergeCell ref="AI92:AI94"/>
    <mergeCell ref="J87:K91"/>
    <mergeCell ref="L87:M91"/>
    <mergeCell ref="AA96:AD96"/>
    <mergeCell ref="N95:N98"/>
    <mergeCell ref="J94:K94"/>
    <mergeCell ref="L94:M94"/>
    <mergeCell ref="J93:K93"/>
    <mergeCell ref="A92:A98"/>
    <mergeCell ref="B92:B98"/>
    <mergeCell ref="C92:C98"/>
    <mergeCell ref="D92:F94"/>
    <mergeCell ref="D95:F98"/>
    <mergeCell ref="X93:Z93"/>
    <mergeCell ref="Q93:R93"/>
    <mergeCell ref="O94:P94"/>
    <mergeCell ref="Q94:R94"/>
    <mergeCell ref="AA97:AD97"/>
    <mergeCell ref="AA98:AD98"/>
    <mergeCell ref="G95:G98"/>
    <mergeCell ref="AI83:AI86"/>
    <mergeCell ref="D87:F91"/>
    <mergeCell ref="H87:I91"/>
    <mergeCell ref="X84:Z84"/>
    <mergeCell ref="X86:Z86"/>
    <mergeCell ref="AA86:AD86"/>
    <mergeCell ref="AE84:AF84"/>
    <mergeCell ref="AA78:AD78"/>
    <mergeCell ref="AA79:AD79"/>
    <mergeCell ref="AA80:AD80"/>
    <mergeCell ref="S78:U82"/>
    <mergeCell ref="V78:V82"/>
    <mergeCell ref="J83:K83"/>
    <mergeCell ref="L83:M83"/>
    <mergeCell ref="O83:P83"/>
    <mergeCell ref="W78:W82"/>
    <mergeCell ref="X78:Z82"/>
    <mergeCell ref="A83:A91"/>
    <mergeCell ref="B83:B91"/>
    <mergeCell ref="C83:C91"/>
    <mergeCell ref="D83:F86"/>
    <mergeCell ref="G83:G86"/>
    <mergeCell ref="H83:I86"/>
    <mergeCell ref="AI74:AI77"/>
    <mergeCell ref="D78:F82"/>
    <mergeCell ref="H78:I82"/>
    <mergeCell ref="V74:V77"/>
    <mergeCell ref="X75:Z75"/>
    <mergeCell ref="AA75:AD75"/>
    <mergeCell ref="X77:Z77"/>
    <mergeCell ref="AA77:AD77"/>
    <mergeCell ref="S74:U77"/>
    <mergeCell ref="AI78:AI82"/>
    <mergeCell ref="AI69:AI73"/>
    <mergeCell ref="A74:A82"/>
    <mergeCell ref="B74:B82"/>
    <mergeCell ref="C74:C82"/>
    <mergeCell ref="D74:F77"/>
    <mergeCell ref="G74:G77"/>
    <mergeCell ref="H74:I77"/>
    <mergeCell ref="AE69:AF73"/>
    <mergeCell ref="AA69:AD69"/>
    <mergeCell ref="AA70:AD70"/>
    <mergeCell ref="L69:M73"/>
    <mergeCell ref="AI65:AI68"/>
    <mergeCell ref="D69:F73"/>
    <mergeCell ref="H69:I73"/>
    <mergeCell ref="X66:Z66"/>
    <mergeCell ref="X68:Z68"/>
    <mergeCell ref="AA68:AD68"/>
    <mergeCell ref="AE68:AF68"/>
    <mergeCell ref="S65:U68"/>
    <mergeCell ref="V65:V68"/>
    <mergeCell ref="AI61:AI64"/>
    <mergeCell ref="A65:A73"/>
    <mergeCell ref="B65:B73"/>
    <mergeCell ref="C65:C73"/>
    <mergeCell ref="D65:F68"/>
    <mergeCell ref="G65:G68"/>
    <mergeCell ref="H65:I68"/>
    <mergeCell ref="AG61:AH64"/>
    <mergeCell ref="G69:G73"/>
    <mergeCell ref="J69:K73"/>
    <mergeCell ref="L11:M11"/>
    <mergeCell ref="B9:B11"/>
    <mergeCell ref="C9:F11"/>
    <mergeCell ref="H9:I9"/>
    <mergeCell ref="H10:I10"/>
    <mergeCell ref="H11:I11"/>
    <mergeCell ref="Y9:Y11"/>
    <mergeCell ref="Q9:R9"/>
    <mergeCell ref="Q10:R10"/>
    <mergeCell ref="Q11:R11"/>
    <mergeCell ref="S9:U11"/>
    <mergeCell ref="J9:N10"/>
    <mergeCell ref="O9:P9"/>
    <mergeCell ref="O10:P10"/>
    <mergeCell ref="O11:P11"/>
    <mergeCell ref="J11:K11"/>
    <mergeCell ref="O12:P12"/>
    <mergeCell ref="Q12:R12"/>
    <mergeCell ref="S12:U12"/>
    <mergeCell ref="W9:X9"/>
    <mergeCell ref="W10:X10"/>
    <mergeCell ref="W11:X11"/>
    <mergeCell ref="Z12:AE12"/>
    <mergeCell ref="AF12:AG12"/>
    <mergeCell ref="AH12:AI12"/>
    <mergeCell ref="Z9:AE11"/>
    <mergeCell ref="AF9:AG11"/>
    <mergeCell ref="AH9:AI11"/>
    <mergeCell ref="A13:A17"/>
    <mergeCell ref="B13:B17"/>
    <mergeCell ref="C13:E17"/>
    <mergeCell ref="F13:F14"/>
    <mergeCell ref="F15:F17"/>
    <mergeCell ref="W12:X12"/>
    <mergeCell ref="C12:F12"/>
    <mergeCell ref="H12:I12"/>
    <mergeCell ref="J12:K12"/>
    <mergeCell ref="L12:M12"/>
    <mergeCell ref="G13:G14"/>
    <mergeCell ref="H13:I14"/>
    <mergeCell ref="J13:K14"/>
    <mergeCell ref="L13:M14"/>
    <mergeCell ref="Q15:R17"/>
    <mergeCell ref="S15:U17"/>
    <mergeCell ref="G15:G17"/>
    <mergeCell ref="J15:K17"/>
    <mergeCell ref="L15:M17"/>
    <mergeCell ref="N15:N17"/>
    <mergeCell ref="V13:V14"/>
    <mergeCell ref="W13:X14"/>
    <mergeCell ref="Y13:Y14"/>
    <mergeCell ref="Z13:AE14"/>
    <mergeCell ref="N13:N14"/>
    <mergeCell ref="Q13:R14"/>
    <mergeCell ref="S13:U14"/>
    <mergeCell ref="AF13:AG14"/>
    <mergeCell ref="AH13:AI14"/>
    <mergeCell ref="H15:I17"/>
    <mergeCell ref="AF28:AG30"/>
    <mergeCell ref="W15:X17"/>
    <mergeCell ref="Z15:AE17"/>
    <mergeCell ref="AF15:AG17"/>
    <mergeCell ref="N18:N19"/>
    <mergeCell ref="O18:P19"/>
    <mergeCell ref="Q18:R19"/>
    <mergeCell ref="A18:A21"/>
    <mergeCell ref="B18:B21"/>
    <mergeCell ref="C18:E21"/>
    <mergeCell ref="F18:F19"/>
    <mergeCell ref="G18:G19"/>
    <mergeCell ref="H18:I19"/>
    <mergeCell ref="F20:F21"/>
    <mergeCell ref="G20:G21"/>
    <mergeCell ref="H20:I21"/>
    <mergeCell ref="Z18:AE19"/>
    <mergeCell ref="S18:U19"/>
    <mergeCell ref="S20:U21"/>
    <mergeCell ref="Y20:Y21"/>
    <mergeCell ref="Z20:AE21"/>
    <mergeCell ref="J44:K48"/>
    <mergeCell ref="L44:M48"/>
    <mergeCell ref="N44:N48"/>
    <mergeCell ref="N33:N34"/>
    <mergeCell ref="O33:P34"/>
    <mergeCell ref="J20:K21"/>
    <mergeCell ref="L20:M21"/>
    <mergeCell ref="N20:N21"/>
    <mergeCell ref="G22:G23"/>
    <mergeCell ref="H22:I23"/>
    <mergeCell ref="J22:K23"/>
    <mergeCell ref="L22:M23"/>
    <mergeCell ref="AF18:AG19"/>
    <mergeCell ref="AH18:AI19"/>
    <mergeCell ref="AF20:AG21"/>
    <mergeCell ref="AH20:AI21"/>
    <mergeCell ref="O20:P21"/>
    <mergeCell ref="Q20:R21"/>
    <mergeCell ref="V20:V21"/>
    <mergeCell ref="W20:X21"/>
    <mergeCell ref="W18:X19"/>
    <mergeCell ref="Y18:Y19"/>
    <mergeCell ref="AF22:AG23"/>
    <mergeCell ref="AH22:AI23"/>
    <mergeCell ref="Z22:AE23"/>
    <mergeCell ref="A22:A25"/>
    <mergeCell ref="B22:B25"/>
    <mergeCell ref="C22:E25"/>
    <mergeCell ref="F22:F23"/>
    <mergeCell ref="F24:F25"/>
    <mergeCell ref="H24:I25"/>
    <mergeCell ref="S24:U25"/>
    <mergeCell ref="W22:X23"/>
    <mergeCell ref="Y22:Y23"/>
    <mergeCell ref="N22:N23"/>
    <mergeCell ref="Q22:R23"/>
    <mergeCell ref="S22:U23"/>
    <mergeCell ref="O22:P23"/>
    <mergeCell ref="G26:G27"/>
    <mergeCell ref="H26:I27"/>
    <mergeCell ref="J26:K27"/>
    <mergeCell ref="L26:M27"/>
    <mergeCell ref="A26:A30"/>
    <mergeCell ref="B26:B30"/>
    <mergeCell ref="C26:C30"/>
    <mergeCell ref="D26:F27"/>
    <mergeCell ref="D28:F30"/>
    <mergeCell ref="V26:V27"/>
    <mergeCell ref="W26:X27"/>
    <mergeCell ref="Y26:Y27"/>
    <mergeCell ref="N35:N36"/>
    <mergeCell ref="O35:P36"/>
    <mergeCell ref="Q35:R36"/>
    <mergeCell ref="Y33:Y34"/>
    <mergeCell ref="Y35:Y36"/>
    <mergeCell ref="N26:N27"/>
    <mergeCell ref="O26:P27"/>
    <mergeCell ref="N37:N38"/>
    <mergeCell ref="H28:I30"/>
    <mergeCell ref="G53:G57"/>
    <mergeCell ref="J53:K57"/>
    <mergeCell ref="L53:M57"/>
    <mergeCell ref="J52:K52"/>
    <mergeCell ref="L52:M52"/>
    <mergeCell ref="J37:K38"/>
    <mergeCell ref="L37:M38"/>
    <mergeCell ref="G39:G43"/>
    <mergeCell ref="S28:U30"/>
    <mergeCell ref="V28:V30"/>
    <mergeCell ref="O53:P57"/>
    <mergeCell ref="Q53:R57"/>
    <mergeCell ref="O51:P51"/>
    <mergeCell ref="Q51:R51"/>
    <mergeCell ref="O52:P52"/>
    <mergeCell ref="Q52:R52"/>
    <mergeCell ref="O50:P50"/>
    <mergeCell ref="Q50:R50"/>
    <mergeCell ref="A31:A38"/>
    <mergeCell ref="B31:B38"/>
    <mergeCell ref="C31:C38"/>
    <mergeCell ref="D31:F34"/>
    <mergeCell ref="D35:F38"/>
    <mergeCell ref="J51:K51"/>
    <mergeCell ref="H39:I43"/>
    <mergeCell ref="G44:G48"/>
    <mergeCell ref="J49:K49"/>
    <mergeCell ref="G37:G38"/>
    <mergeCell ref="AE50:AF50"/>
    <mergeCell ref="AG50:AH50"/>
    <mergeCell ref="AA49:AD49"/>
    <mergeCell ref="AE49:AF49"/>
    <mergeCell ref="AE53:AF57"/>
    <mergeCell ref="AG53:AH57"/>
    <mergeCell ref="AG52:AH52"/>
    <mergeCell ref="V35:V36"/>
    <mergeCell ref="V37:V38"/>
    <mergeCell ref="X51:Z51"/>
    <mergeCell ref="O37:P38"/>
    <mergeCell ref="Q37:R38"/>
    <mergeCell ref="S37:U38"/>
    <mergeCell ref="W39:W43"/>
    <mergeCell ref="S44:U48"/>
    <mergeCell ref="V44:V48"/>
    <mergeCell ref="O49:P49"/>
    <mergeCell ref="AA39:AD43"/>
    <mergeCell ref="Z37:AE38"/>
    <mergeCell ref="AE39:AF43"/>
    <mergeCell ref="AG51:AH51"/>
    <mergeCell ref="AA51:AD51"/>
    <mergeCell ref="AE51:AF51"/>
    <mergeCell ref="X39:Z43"/>
    <mergeCell ref="AG39:AH43"/>
    <mergeCell ref="AG49:AH49"/>
    <mergeCell ref="AA44:AD44"/>
    <mergeCell ref="O58:P58"/>
    <mergeCell ref="Q58:R58"/>
    <mergeCell ref="X52:Z52"/>
    <mergeCell ref="AA52:AD52"/>
    <mergeCell ref="X53:Z57"/>
    <mergeCell ref="AE52:AF52"/>
    <mergeCell ref="AA54:AD54"/>
    <mergeCell ref="AA55:AD55"/>
    <mergeCell ref="AA56:AD56"/>
    <mergeCell ref="W53:W57"/>
    <mergeCell ref="V39:V43"/>
    <mergeCell ref="N39:N43"/>
    <mergeCell ref="O39:P43"/>
    <mergeCell ref="Q39:R43"/>
    <mergeCell ref="A39:A48"/>
    <mergeCell ref="B39:B48"/>
    <mergeCell ref="C39:C48"/>
    <mergeCell ref="D39:F43"/>
    <mergeCell ref="D44:F48"/>
    <mergeCell ref="O44:P48"/>
    <mergeCell ref="G61:G64"/>
    <mergeCell ref="J61:K64"/>
    <mergeCell ref="L61:M64"/>
    <mergeCell ref="N61:N64"/>
    <mergeCell ref="O61:P64"/>
    <mergeCell ref="Q61:R64"/>
    <mergeCell ref="N69:N73"/>
    <mergeCell ref="O69:P73"/>
    <mergeCell ref="Q69:R73"/>
    <mergeCell ref="X69:Z73"/>
    <mergeCell ref="AI39:AI43"/>
    <mergeCell ref="H44:I48"/>
    <mergeCell ref="W61:W64"/>
    <mergeCell ref="X61:Z64"/>
    <mergeCell ref="J39:K43"/>
    <mergeCell ref="L39:M43"/>
    <mergeCell ref="AA45:AD45"/>
    <mergeCell ref="AA46:AD46"/>
    <mergeCell ref="AI44:AI48"/>
    <mergeCell ref="AA47:AD47"/>
    <mergeCell ref="AA48:AD48"/>
    <mergeCell ref="AE44:AF48"/>
    <mergeCell ref="AG44:AH48"/>
    <mergeCell ref="A49:A57"/>
    <mergeCell ref="B49:B57"/>
    <mergeCell ref="C49:C57"/>
    <mergeCell ref="D49:F52"/>
    <mergeCell ref="L51:M51"/>
    <mergeCell ref="N53:N57"/>
    <mergeCell ref="AI53:AI57"/>
    <mergeCell ref="G49:G52"/>
    <mergeCell ref="H49:I52"/>
    <mergeCell ref="S49:U52"/>
    <mergeCell ref="V49:V52"/>
    <mergeCell ref="J50:K50"/>
    <mergeCell ref="L50:M50"/>
    <mergeCell ref="L49:M49"/>
    <mergeCell ref="Q49:R49"/>
    <mergeCell ref="AA50:AD50"/>
    <mergeCell ref="A58:A64"/>
    <mergeCell ref="B58:B64"/>
    <mergeCell ref="C58:C64"/>
    <mergeCell ref="D58:F60"/>
    <mergeCell ref="AI49:AI52"/>
    <mergeCell ref="D53:F57"/>
    <mergeCell ref="H53:I57"/>
    <mergeCell ref="V53:V57"/>
    <mergeCell ref="AA57:AD57"/>
    <mergeCell ref="AA53:AD53"/>
    <mergeCell ref="G58:G60"/>
    <mergeCell ref="H58:I60"/>
    <mergeCell ref="S58:U60"/>
    <mergeCell ref="O60:P60"/>
    <mergeCell ref="J59:K59"/>
    <mergeCell ref="L59:M59"/>
    <mergeCell ref="O59:P59"/>
    <mergeCell ref="Q59:R59"/>
    <mergeCell ref="J58:K58"/>
    <mergeCell ref="L58:M58"/>
    <mergeCell ref="AI58:AI60"/>
    <mergeCell ref="D61:F64"/>
    <mergeCell ref="H61:I64"/>
    <mergeCell ref="S61:U64"/>
    <mergeCell ref="V61:V64"/>
    <mergeCell ref="AE58:AF58"/>
    <mergeCell ref="AE60:AF60"/>
    <mergeCell ref="AA58:AD58"/>
    <mergeCell ref="X60:Z60"/>
    <mergeCell ref="AA60:AD60"/>
    <mergeCell ref="H37:I38"/>
    <mergeCell ref="W37:X38"/>
    <mergeCell ref="J60:K60"/>
    <mergeCell ref="L60:M60"/>
    <mergeCell ref="Q60:R60"/>
    <mergeCell ref="V58:V60"/>
    <mergeCell ref="X58:Z58"/>
    <mergeCell ref="S53:U57"/>
    <mergeCell ref="X59:Z59"/>
    <mergeCell ref="S39:U43"/>
    <mergeCell ref="A166:A173"/>
    <mergeCell ref="B166:B173"/>
    <mergeCell ref="C166:D173"/>
    <mergeCell ref="E166:F168"/>
    <mergeCell ref="E169:F173"/>
    <mergeCell ref="O166:P166"/>
    <mergeCell ref="J171:K171"/>
    <mergeCell ref="L171:M171"/>
    <mergeCell ref="J170:K170"/>
    <mergeCell ref="L170:M170"/>
    <mergeCell ref="X166:Z166"/>
    <mergeCell ref="AA166:AD166"/>
    <mergeCell ref="H166:I168"/>
    <mergeCell ref="J166:K166"/>
    <mergeCell ref="L166:M166"/>
    <mergeCell ref="J167:K167"/>
    <mergeCell ref="L167:M167"/>
    <mergeCell ref="J168:K168"/>
    <mergeCell ref="O168:P168"/>
    <mergeCell ref="Q168:R168"/>
    <mergeCell ref="X168:Z168"/>
    <mergeCell ref="AA168:AD168"/>
    <mergeCell ref="Q167:R167"/>
    <mergeCell ref="X167:Z167"/>
    <mergeCell ref="AA167:AD167"/>
    <mergeCell ref="AG168:AH168"/>
    <mergeCell ref="AE168:AF168"/>
    <mergeCell ref="H169:I173"/>
    <mergeCell ref="J169:K169"/>
    <mergeCell ref="L169:M169"/>
    <mergeCell ref="J172:K172"/>
    <mergeCell ref="L172:M172"/>
    <mergeCell ref="O169:P169"/>
    <mergeCell ref="O172:P172"/>
    <mergeCell ref="J173:K173"/>
    <mergeCell ref="L173:M173"/>
    <mergeCell ref="O173:P173"/>
    <mergeCell ref="X169:Z169"/>
    <mergeCell ref="AA169:AB169"/>
    <mergeCell ref="X171:Z171"/>
    <mergeCell ref="AA171:AB171"/>
    <mergeCell ref="O171:P171"/>
    <mergeCell ref="Q171:R171"/>
    <mergeCell ref="Q169:R169"/>
    <mergeCell ref="O170:P170"/>
    <mergeCell ref="Q170:R170"/>
    <mergeCell ref="X170:Z170"/>
    <mergeCell ref="AC171:AG171"/>
    <mergeCell ref="AA170:AD170"/>
    <mergeCell ref="AE170:AF170"/>
    <mergeCell ref="AG170:AH170"/>
    <mergeCell ref="O316:P316"/>
    <mergeCell ref="X172:Z172"/>
    <mergeCell ref="AA172:AB172"/>
    <mergeCell ref="X173:Z173"/>
    <mergeCell ref="AA173:AB173"/>
    <mergeCell ref="W232:W235"/>
    <mergeCell ref="X316:Z316"/>
    <mergeCell ref="AA316:AD316"/>
    <mergeCell ref="O181:P181"/>
    <mergeCell ref="X182:Z182"/>
    <mergeCell ref="AE316:AF316"/>
    <mergeCell ref="J316:K316"/>
    <mergeCell ref="L316:M316"/>
    <mergeCell ref="L182:M182"/>
    <mergeCell ref="AA184:AD184"/>
    <mergeCell ref="AE184:AF184"/>
    <mergeCell ref="Q173:R173"/>
    <mergeCell ref="L181:M181"/>
    <mergeCell ref="Q178:R178"/>
    <mergeCell ref="L178:M178"/>
    <mergeCell ref="O178:P178"/>
    <mergeCell ref="O179:P179"/>
    <mergeCell ref="O180:P180"/>
    <mergeCell ref="Q181:R181"/>
    <mergeCell ref="L179:M179"/>
    <mergeCell ref="A316:A319"/>
    <mergeCell ref="B316:B319"/>
    <mergeCell ref="C316:E319"/>
    <mergeCell ref="F316:F317"/>
    <mergeCell ref="F318:F319"/>
    <mergeCell ref="G316:G317"/>
    <mergeCell ref="G318:G319"/>
    <mergeCell ref="H316:I317"/>
    <mergeCell ref="H318:I319"/>
    <mergeCell ref="J318:K318"/>
    <mergeCell ref="AE317:AF317"/>
    <mergeCell ref="AG317:AH317"/>
    <mergeCell ref="Q316:R316"/>
    <mergeCell ref="L318:M318"/>
    <mergeCell ref="AG316:AH316"/>
    <mergeCell ref="J317:K317"/>
    <mergeCell ref="L317:M317"/>
    <mergeCell ref="AC173:AG173"/>
    <mergeCell ref="AF232:AF235"/>
    <mergeCell ref="X176:Z176"/>
    <mergeCell ref="AA176:AD176"/>
    <mergeCell ref="AE176:AF176"/>
    <mergeCell ref="AG176:AH176"/>
    <mergeCell ref="X175:Z175"/>
    <mergeCell ref="AA175:AD175"/>
    <mergeCell ref="AG175:AH175"/>
    <mergeCell ref="AG184:AH184"/>
    <mergeCell ref="O317:P317"/>
    <mergeCell ref="Q317:R317"/>
    <mergeCell ref="X317:Z317"/>
    <mergeCell ref="AA317:AD317"/>
    <mergeCell ref="AG318:AH318"/>
    <mergeCell ref="X318:Z318"/>
    <mergeCell ref="AA318:AD318"/>
    <mergeCell ref="J319:K319"/>
    <mergeCell ref="L319:M319"/>
    <mergeCell ref="O319:P319"/>
    <mergeCell ref="Q319:R319"/>
    <mergeCell ref="X319:Z319"/>
    <mergeCell ref="AA319:AD319"/>
    <mergeCell ref="AE319:AF319"/>
    <mergeCell ref="AG319:AH319"/>
    <mergeCell ref="O318:P318"/>
    <mergeCell ref="A320:A323"/>
    <mergeCell ref="B320:B323"/>
    <mergeCell ref="C320:E323"/>
    <mergeCell ref="F320:F321"/>
    <mergeCell ref="F322:F323"/>
    <mergeCell ref="AE318:AF318"/>
    <mergeCell ref="Q318:R318"/>
    <mergeCell ref="O320:P320"/>
    <mergeCell ref="Q320:R320"/>
    <mergeCell ref="O321:P321"/>
    <mergeCell ref="Q321:R321"/>
    <mergeCell ref="G320:G321"/>
    <mergeCell ref="H320:I321"/>
    <mergeCell ref="J320:K320"/>
    <mergeCell ref="L320:M320"/>
    <mergeCell ref="J321:K321"/>
    <mergeCell ref="L321:M321"/>
    <mergeCell ref="X321:Z321"/>
    <mergeCell ref="AA321:AD321"/>
    <mergeCell ref="AE321:AF321"/>
    <mergeCell ref="AG321:AH321"/>
    <mergeCell ref="X320:Z320"/>
    <mergeCell ref="AA320:AD320"/>
    <mergeCell ref="AE320:AF320"/>
    <mergeCell ref="AG320:AH320"/>
    <mergeCell ref="O322:P322"/>
    <mergeCell ref="Q322:R322"/>
    <mergeCell ref="O323:P323"/>
    <mergeCell ref="Q323:R323"/>
    <mergeCell ref="G322:G323"/>
    <mergeCell ref="H322:I323"/>
    <mergeCell ref="J322:K322"/>
    <mergeCell ref="L322:M322"/>
    <mergeCell ref="J323:K323"/>
    <mergeCell ref="L323:M323"/>
    <mergeCell ref="X323:Z323"/>
    <mergeCell ref="AA323:AD323"/>
    <mergeCell ref="AE323:AF323"/>
    <mergeCell ref="AG323:AH323"/>
    <mergeCell ref="X322:Z322"/>
    <mergeCell ref="AA322:AD322"/>
    <mergeCell ref="AE322:AF322"/>
    <mergeCell ref="AG322:AH3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admin</cp:lastModifiedBy>
  <cp:lastPrinted>2017-01-03T06:24:06Z</cp:lastPrinted>
  <dcterms:created xsi:type="dcterms:W3CDTF">2011-07-14T04:48:43Z</dcterms:created>
  <dcterms:modified xsi:type="dcterms:W3CDTF">2017-03-06T05:56:50Z</dcterms:modified>
  <cp:category/>
  <cp:version/>
  <cp:contentType/>
  <cp:contentStatus/>
</cp:coreProperties>
</file>